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730" windowHeight="9195" activeTab="3"/>
  </bookViews>
  <sheets>
    <sheet name="61701" sheetId="186" r:id="rId1"/>
    <sheet name="61425" sheetId="185" r:id="rId2"/>
    <sheet name="61424" sheetId="184" r:id="rId3"/>
    <sheet name="61422" sheetId="183" r:id="rId4"/>
    <sheet name="61419" sheetId="182" r:id="rId5"/>
    <sheet name="61410" sheetId="181" r:id="rId6"/>
    <sheet name="61409" sheetId="180" r:id="rId7"/>
    <sheet name="61408" sheetId="179" r:id="rId8"/>
    <sheet name="61406" sheetId="178" r:id="rId9"/>
    <sheet name="61404" sheetId="177" r:id="rId10"/>
    <sheet name="61304" sheetId="193" r:id="rId11"/>
    <sheet name="61204" sheetId="175" r:id="rId12"/>
    <sheet name="61203" sheetId="174" r:id="rId13"/>
    <sheet name="61201" sheetId="173" r:id="rId14"/>
    <sheet name="61102" sheetId="172" r:id="rId15"/>
    <sheet name="61702-ULTIMA HOJA DE TOTALES" sheetId="187" r:id="rId16"/>
    <sheet name="JUSTIFICACIONES" sheetId="169" r:id="rId17"/>
  </sheets>
  <definedNames>
    <definedName name="_xlnm.Print_Area" localSheetId="14">'61102'!$A$1:$O$31</definedName>
    <definedName name="_xlnm.Print_Area" localSheetId="13">'61201'!$A$1:$O$30</definedName>
    <definedName name="_xlnm.Print_Area" localSheetId="12">'61203'!$A$1:$O$38</definedName>
    <definedName name="_xlnm.Print_Area" localSheetId="11">'61204'!$A$1:$O$39</definedName>
    <definedName name="_xlnm.Print_Area" localSheetId="10">'61304'!$A$1:$O$31</definedName>
    <definedName name="_xlnm.Print_Area" localSheetId="9">'61404'!$A$1:$O$30</definedName>
    <definedName name="_xlnm.Print_Area" localSheetId="8">'61406'!$A$1:$O$39</definedName>
    <definedName name="_xlnm.Print_Area" localSheetId="7">'61408'!$A$1:$O$34</definedName>
    <definedName name="_xlnm.Print_Area" localSheetId="6">'61409'!$A$1:$O$37</definedName>
    <definedName name="_xlnm.Print_Area" localSheetId="5">'61410'!$A$1:$O$32</definedName>
    <definedName name="_xlnm.Print_Area" localSheetId="4">'61419'!$A$1:$O$38</definedName>
    <definedName name="_xlnm.Print_Area" localSheetId="3">'61422'!$A$1:$O$43</definedName>
    <definedName name="_xlnm.Print_Area" localSheetId="2">'61424'!$A$1:$O$30</definedName>
    <definedName name="_xlnm.Print_Area" localSheetId="1">'61425'!$A$1:$O$30</definedName>
    <definedName name="_xlnm.Print_Area" localSheetId="0">'61701'!$A$1:$O$32</definedName>
    <definedName name="_xlnm.Print_Area" localSheetId="15">'61702-ULTIMA HOJA DE TOTALES'!$A$1:$O$31</definedName>
    <definedName name="_xlnm.Print_Titles" localSheetId="14">'61102'!$1:$12</definedName>
    <definedName name="_xlnm.Print_Titles" localSheetId="13">'61201'!$1:$12</definedName>
    <definedName name="_xlnm.Print_Titles" localSheetId="12">'61203'!$1:$12</definedName>
    <definedName name="_xlnm.Print_Titles" localSheetId="11">'61204'!$1:$12</definedName>
    <definedName name="_xlnm.Print_Titles" localSheetId="10">'61304'!$1:$12</definedName>
    <definedName name="_xlnm.Print_Titles" localSheetId="9">'61404'!$1:$12</definedName>
    <definedName name="_xlnm.Print_Titles" localSheetId="8">'61406'!$1:$12</definedName>
    <definedName name="_xlnm.Print_Titles" localSheetId="7">'61408'!$1:$11</definedName>
    <definedName name="_xlnm.Print_Titles" localSheetId="6">'61409'!$1:$12</definedName>
    <definedName name="_xlnm.Print_Titles" localSheetId="5">'61410'!$1:$12</definedName>
    <definedName name="_xlnm.Print_Titles" localSheetId="4">'61419'!$1:$12</definedName>
    <definedName name="_xlnm.Print_Titles" localSheetId="3">'61422'!$1:$11</definedName>
    <definedName name="_xlnm.Print_Titles" localSheetId="2">'61424'!$1:$12</definedName>
    <definedName name="_xlnm.Print_Titles" localSheetId="1">'61425'!$1:$12</definedName>
    <definedName name="_xlnm.Print_Titles" localSheetId="0">'61701'!$1:$12</definedName>
    <definedName name="_xlnm.Print_Titles" localSheetId="15">'61702-ULTIMA HOJA DE TOTALES'!$1:$12</definedName>
    <definedName name="_xlnm.Print_Titles" localSheetId="16">JUSTIFICACIONES!$1:$6</definedName>
  </definedNames>
  <calcPr calcId="162913" calcMode="manual"/>
</workbook>
</file>

<file path=xl/calcChain.xml><?xml version="1.0" encoding="utf-8"?>
<calcChain xmlns="http://schemas.openxmlformats.org/spreadsheetml/2006/main">
  <c r="I15" i="187" l="1"/>
  <c r="G15" i="187"/>
  <c r="I17" i="186"/>
  <c r="G17" i="186"/>
  <c r="I16" i="186"/>
  <c r="G16" i="186"/>
  <c r="I15" i="186"/>
  <c r="G15" i="186"/>
  <c r="I15" i="185"/>
  <c r="G15" i="185"/>
  <c r="I15" i="184"/>
  <c r="G15" i="184"/>
  <c r="G34" i="183"/>
  <c r="F34" i="183"/>
  <c r="E34" i="183"/>
  <c r="D34" i="183"/>
  <c r="C34" i="183"/>
  <c r="G24" i="183"/>
  <c r="F24" i="183"/>
  <c r="E24" i="183"/>
  <c r="D24" i="183"/>
  <c r="C24" i="183"/>
  <c r="G33" i="183"/>
  <c r="G32" i="183"/>
  <c r="I31" i="183"/>
  <c r="G31" i="183"/>
  <c r="I30" i="183"/>
  <c r="H30" i="183"/>
  <c r="G30" i="183"/>
  <c r="I29" i="183"/>
  <c r="H29" i="183"/>
  <c r="G29" i="183"/>
  <c r="I28" i="183"/>
  <c r="H28" i="183"/>
  <c r="G28" i="183"/>
  <c r="I27" i="183"/>
  <c r="G27" i="183"/>
  <c r="I23" i="183"/>
  <c r="H23" i="183"/>
  <c r="G23" i="183"/>
  <c r="G22" i="183"/>
  <c r="I21" i="183"/>
  <c r="G21" i="183"/>
  <c r="I20" i="183"/>
  <c r="G20" i="183"/>
  <c r="I19" i="183"/>
  <c r="G19" i="183"/>
  <c r="I18" i="183"/>
  <c r="G18" i="183"/>
  <c r="I17" i="183"/>
  <c r="G17" i="183"/>
  <c r="I16" i="183"/>
  <c r="G16" i="183"/>
  <c r="I15" i="183"/>
  <c r="G15" i="183"/>
  <c r="J14" i="183"/>
  <c r="I14" i="183"/>
  <c r="G14" i="183"/>
  <c r="I26" i="182"/>
  <c r="H26" i="182"/>
  <c r="G26" i="182"/>
  <c r="I25" i="182"/>
  <c r="H25" i="182"/>
  <c r="G25" i="182"/>
  <c r="I24" i="182"/>
  <c r="H24" i="182"/>
  <c r="G24" i="182"/>
  <c r="I23" i="182"/>
  <c r="G23" i="182"/>
  <c r="I22" i="182"/>
  <c r="G22" i="182"/>
  <c r="I17" i="182"/>
  <c r="G17" i="182"/>
  <c r="I16" i="182"/>
  <c r="G16" i="182"/>
  <c r="I15" i="182"/>
  <c r="G15" i="182"/>
  <c r="I18" i="181"/>
  <c r="G18" i="181"/>
  <c r="I17" i="181"/>
  <c r="G17" i="181"/>
  <c r="I16" i="181"/>
  <c r="G16" i="181"/>
  <c r="I15" i="181"/>
  <c r="G15" i="181"/>
  <c r="I24" i="180"/>
  <c r="G24" i="180"/>
  <c r="I23" i="180"/>
  <c r="G23" i="180"/>
  <c r="I22" i="180"/>
  <c r="G22" i="180"/>
  <c r="I21" i="180"/>
  <c r="G21" i="180"/>
  <c r="I20" i="180"/>
  <c r="G20" i="180"/>
  <c r="I19" i="180"/>
  <c r="G19" i="180"/>
  <c r="I18" i="180"/>
  <c r="G18" i="180"/>
  <c r="I17" i="180"/>
  <c r="G17" i="180"/>
  <c r="I16" i="180"/>
  <c r="G16" i="180"/>
  <c r="I15" i="180"/>
  <c r="G15" i="180"/>
  <c r="G23" i="179"/>
  <c r="G22" i="179"/>
  <c r="I21" i="179"/>
  <c r="G21" i="179"/>
  <c r="I20" i="179"/>
  <c r="G20" i="179"/>
  <c r="I19" i="179"/>
  <c r="G19" i="179"/>
  <c r="I18" i="179"/>
  <c r="G18" i="179"/>
  <c r="I17" i="179"/>
  <c r="G17" i="179"/>
  <c r="I16" i="179"/>
  <c r="G16" i="179"/>
  <c r="I15" i="179"/>
  <c r="G15" i="179"/>
  <c r="I14" i="179"/>
  <c r="G14" i="179"/>
  <c r="I23" i="178"/>
  <c r="G23" i="178"/>
  <c r="I22" i="178"/>
  <c r="G22" i="178"/>
  <c r="I17" i="178"/>
  <c r="G17" i="178"/>
  <c r="I16" i="178"/>
  <c r="G16" i="178"/>
  <c r="I15" i="178"/>
  <c r="G15" i="178"/>
  <c r="I15" i="177"/>
  <c r="G15" i="177"/>
  <c r="G18" i="193"/>
  <c r="F18" i="193"/>
  <c r="D18" i="193"/>
  <c r="I16" i="193"/>
  <c r="G16" i="193"/>
  <c r="I15" i="193"/>
  <c r="G15" i="193"/>
  <c r="I20" i="175"/>
  <c r="G20" i="175"/>
  <c r="I19" i="175"/>
  <c r="G19" i="175"/>
  <c r="I18" i="175"/>
  <c r="G18" i="175"/>
  <c r="I17" i="175"/>
  <c r="G17" i="175"/>
  <c r="I16" i="175"/>
  <c r="G16" i="175"/>
  <c r="I15" i="175"/>
  <c r="G15" i="175"/>
  <c r="I23" i="174"/>
  <c r="G23" i="174"/>
  <c r="I22" i="174"/>
  <c r="G22" i="174"/>
  <c r="I21" i="174"/>
  <c r="G21" i="174"/>
  <c r="I16" i="174"/>
  <c r="G16" i="174"/>
  <c r="I15" i="174"/>
  <c r="G15" i="174"/>
  <c r="I16" i="173"/>
  <c r="G16" i="173"/>
  <c r="G15" i="173"/>
  <c r="I17" i="172"/>
  <c r="G17" i="172"/>
  <c r="I16" i="172"/>
  <c r="G16" i="172"/>
  <c r="I15" i="172"/>
  <c r="G15" i="172"/>
  <c r="D21" i="193" l="1"/>
  <c r="C21" i="193"/>
  <c r="F21" i="193"/>
  <c r="E18" i="193"/>
  <c r="E21" i="193" s="1"/>
  <c r="C18" i="193"/>
  <c r="G21" i="193"/>
  <c r="G26" i="178" l="1"/>
  <c r="G29" i="178" s="1"/>
  <c r="G19" i="178"/>
  <c r="F26" i="178"/>
  <c r="E26" i="178"/>
  <c r="E29" i="178" s="1"/>
  <c r="D26" i="178"/>
  <c r="C26" i="178"/>
  <c r="C29" i="178" s="1"/>
  <c r="C19" i="178"/>
  <c r="D19" i="178"/>
  <c r="D29" i="178" s="1"/>
  <c r="E19" i="178"/>
  <c r="F19" i="178"/>
  <c r="F29" i="178" s="1"/>
  <c r="G17" i="177"/>
  <c r="G20" i="177" s="1"/>
  <c r="F17" i="187" l="1"/>
  <c r="E17" i="187"/>
  <c r="D17" i="187"/>
  <c r="C17" i="187"/>
  <c r="G17" i="187"/>
  <c r="F19" i="186"/>
  <c r="E19" i="186"/>
  <c r="D19" i="186"/>
  <c r="C19" i="186"/>
  <c r="G19" i="186"/>
  <c r="F17" i="185"/>
  <c r="E17" i="185"/>
  <c r="D17" i="185"/>
  <c r="C17" i="185"/>
  <c r="G17" i="185"/>
  <c r="F17" i="184"/>
  <c r="E17" i="184"/>
  <c r="D17" i="184"/>
  <c r="C17" i="184"/>
  <c r="G17" i="184"/>
  <c r="F27" i="182"/>
  <c r="E27" i="182"/>
  <c r="D27" i="182"/>
  <c r="C27" i="182"/>
  <c r="G27" i="182"/>
  <c r="F19" i="182"/>
  <c r="E19" i="182"/>
  <c r="D19" i="182"/>
  <c r="C19" i="182"/>
  <c r="G19" i="182"/>
  <c r="F20" i="181"/>
  <c r="E20" i="181"/>
  <c r="D20" i="181"/>
  <c r="C20" i="181"/>
  <c r="G20" i="181"/>
  <c r="F25" i="180"/>
  <c r="F27" i="180" s="1"/>
  <c r="E25" i="180"/>
  <c r="E27" i="180" s="1"/>
  <c r="D25" i="180"/>
  <c r="D27" i="180" s="1"/>
  <c r="C25" i="180"/>
  <c r="C27" i="180" s="1"/>
  <c r="F24" i="179"/>
  <c r="F26" i="179" s="1"/>
  <c r="E24" i="179"/>
  <c r="E26" i="179" s="1"/>
  <c r="D24" i="179"/>
  <c r="D26" i="179" s="1"/>
  <c r="C24" i="179"/>
  <c r="C26" i="179" s="1"/>
  <c r="F17" i="177"/>
  <c r="F20" i="177" s="1"/>
  <c r="E17" i="177"/>
  <c r="D17" i="177"/>
  <c r="D20" i="177" s="1"/>
  <c r="C17" i="177"/>
  <c r="C20" i="177" s="1"/>
  <c r="E20" i="177"/>
  <c r="G29" i="182" l="1"/>
  <c r="D29" i="182"/>
  <c r="C29" i="182"/>
  <c r="D36" i="183"/>
  <c r="E29" i="182"/>
  <c r="F29" i="182"/>
  <c r="C36" i="183"/>
  <c r="E36" i="183"/>
  <c r="F36" i="183"/>
  <c r="G25" i="180"/>
  <c r="G27" i="180" s="1"/>
  <c r="G24" i="179"/>
  <c r="G26" i="179" s="1"/>
  <c r="F21" i="175"/>
  <c r="E21" i="175"/>
  <c r="D21" i="175"/>
  <c r="C21" i="175"/>
  <c r="G21" i="175"/>
  <c r="F25" i="174"/>
  <c r="E25" i="174"/>
  <c r="D25" i="174"/>
  <c r="C25" i="174"/>
  <c r="G25" i="174"/>
  <c r="G18" i="174"/>
  <c r="F18" i="174"/>
  <c r="E18" i="174"/>
  <c r="D18" i="174"/>
  <c r="C18" i="174"/>
  <c r="F18" i="173"/>
  <c r="F20" i="173" s="1"/>
  <c r="E18" i="173"/>
  <c r="E20" i="173" s="1"/>
  <c r="D18" i="173"/>
  <c r="D20" i="173" s="1"/>
  <c r="C18" i="173"/>
  <c r="C20" i="173" s="1"/>
  <c r="G18" i="173"/>
  <c r="G20" i="173" s="1"/>
  <c r="G18" i="172"/>
  <c r="F18" i="172"/>
  <c r="E18" i="172"/>
  <c r="D18" i="172"/>
  <c r="C18" i="172"/>
  <c r="G36" i="183" l="1"/>
  <c r="G20" i="187" l="1"/>
  <c r="F20" i="187"/>
  <c r="E20" i="187"/>
  <c r="D20" i="187"/>
  <c r="C20" i="187"/>
  <c r="E22" i="186"/>
  <c r="F22" i="186"/>
  <c r="D22" i="186"/>
  <c r="C22" i="186"/>
  <c r="G22" i="186"/>
  <c r="G20" i="185"/>
  <c r="F20" i="185"/>
  <c r="E20" i="185"/>
  <c r="D20" i="185"/>
  <c r="C20" i="185"/>
  <c r="D20" i="184"/>
  <c r="F20" i="184"/>
  <c r="E20" i="184"/>
  <c r="C20" i="184"/>
  <c r="G20" i="184"/>
  <c r="E22" i="181"/>
  <c r="D22" i="181"/>
  <c r="D21" i="187" s="1"/>
  <c r="C22" i="181"/>
  <c r="C21" i="187" s="1"/>
  <c r="F22" i="181"/>
  <c r="F21" i="187" s="1"/>
  <c r="F24" i="175"/>
  <c r="E24" i="175"/>
  <c r="D24" i="175"/>
  <c r="C24" i="175"/>
  <c r="G24" i="175"/>
  <c r="F28" i="174"/>
  <c r="E28" i="174"/>
  <c r="D28" i="174"/>
  <c r="C28" i="174"/>
  <c r="F21" i="172"/>
  <c r="E21" i="172"/>
  <c r="D21" i="172"/>
  <c r="C21" i="172"/>
  <c r="E21" i="187" l="1"/>
  <c r="G21" i="172"/>
  <c r="G28" i="174"/>
  <c r="G22" i="181"/>
  <c r="G21" i="187" s="1"/>
</calcChain>
</file>

<file path=xl/sharedStrings.xml><?xml version="1.0" encoding="utf-8"?>
<sst xmlns="http://schemas.openxmlformats.org/spreadsheetml/2006/main" count="1335" uniqueCount="323">
  <si>
    <t>No. DE</t>
  </si>
  <si>
    <t>PRESUPUESTO</t>
  </si>
  <si>
    <t>METAS REALES</t>
  </si>
  <si>
    <t>MODALIDAD</t>
  </si>
  <si>
    <t>ANALITICO DE</t>
  </si>
  <si>
    <t>EN EL</t>
  </si>
  <si>
    <t>FISICAS</t>
  </si>
  <si>
    <t>POB. BENEF.</t>
  </si>
  <si>
    <t>RECURSO</t>
  </si>
  <si>
    <t>DE</t>
  </si>
  <si>
    <t>PROYECTOS</t>
  </si>
  <si>
    <t>TRIMESTRE</t>
  </si>
  <si>
    <t>FISICO</t>
  </si>
  <si>
    <t>CANTIDAD</t>
  </si>
  <si>
    <t>U. MEDIDA</t>
  </si>
  <si>
    <t>EJECUCIÓN</t>
  </si>
  <si>
    <t xml:space="preserve"> OBRA</t>
  </si>
  <si>
    <t xml:space="preserve"> NOMBRE Y UBICACIÓN DE LA (S) OBRA (S)</t>
  </si>
  <si>
    <t>DEVENGADO</t>
  </si>
  <si>
    <t>61408 02 25 11.- INFRAESTRUCTURA Y EQUIPAMIENTO</t>
  </si>
  <si>
    <t>SUBTOTAL 61408 02 25 11</t>
  </si>
  <si>
    <t>61409 02 25 11.- INFRAESTRUCTURA Y EQUIPAMIENTO</t>
  </si>
  <si>
    <t>SUBTOTAL 61409 02 25 11</t>
  </si>
  <si>
    <t>ML</t>
  </si>
  <si>
    <t>61422 02 25 11.- PAVIMENTACIÓN DE CALLES Y AVENIDAS</t>
  </si>
  <si>
    <t>SUBTOTAL 61422 02 25 11</t>
  </si>
  <si>
    <t>M2</t>
  </si>
  <si>
    <t>61102 02 25 11.- CONSTRUCCIÓN Y AMPLIACIÓN</t>
  </si>
  <si>
    <t>SUBTOTAL 61102 02 25 11</t>
  </si>
  <si>
    <t>MODIFICADO</t>
  </si>
  <si>
    <t>61410 02 25 11.- ELECTRIFICACIÓN URBANA</t>
  </si>
  <si>
    <t>SUBTOTAL 61410 02 25 11</t>
  </si>
  <si>
    <t>SUBTOTAL 61203 02 11</t>
  </si>
  <si>
    <t xml:space="preserve">ACONDICIONAMIENTO DE ESPACIO FÍSICO </t>
  </si>
  <si>
    <t>COMUNIDAD</t>
  </si>
  <si>
    <t xml:space="preserve">ADQUISICIÓN DE SOFTWARE Y HARDWARE </t>
  </si>
  <si>
    <t>CURSOS DE CAPACITACIÓN Y ACTUALIZACIÓN DE PERSONAL</t>
  </si>
  <si>
    <t>VARIOS</t>
  </si>
  <si>
    <t>SUBTOTAL 61419 02 11</t>
  </si>
  <si>
    <t>SUBTOTAL 61424 02 25 11</t>
  </si>
  <si>
    <t>61424 02 25 11.- INDIRECTOS P/OBRAS EN DIVISIÓN DE TERRENOS</t>
  </si>
  <si>
    <t>POR</t>
  </si>
  <si>
    <t>DEVENGAR</t>
  </si>
  <si>
    <t>FINANCIERO DEVENGADO</t>
  </si>
  <si>
    <t>61419 02 25 11.- PLAZAS CÍVICAS Y JARDINES</t>
  </si>
  <si>
    <t>ACCIONES</t>
  </si>
  <si>
    <t>HAB.</t>
  </si>
  <si>
    <t>61203 02 25 11.-  REMODELACIÓN Y REHABILITACIÓN</t>
  </si>
  <si>
    <t>REHABILITACIÓN Y MEJORAMIENTO DE INFRAESTRUCTURA EDUCATIVA EN GENERAL EN EL ÁREA URBANA Y RURAL.</t>
  </si>
  <si>
    <t>SUBTOTAL 61203 02  25 11</t>
  </si>
  <si>
    <t>61204 02 11.- CONSERVACIÓN Y MANTENIMIENTO</t>
  </si>
  <si>
    <t>SUBTOTAL 61204 02 11</t>
  </si>
  <si>
    <t>61404 02 11.- CONSERVACIÓN Y MANTENIMIENTO</t>
  </si>
  <si>
    <t>SUBTOTAL 61404 02 11</t>
  </si>
  <si>
    <t>61419 02 11.- PLAZAS CÍVICAS Y JARDINES</t>
  </si>
  <si>
    <t>61425 02 11.- SUPERVISIÓN Y CONTROL DE CALIDAD</t>
  </si>
  <si>
    <t>SUBTOTAL 61425 02 11</t>
  </si>
  <si>
    <t>FISMDF</t>
  </si>
  <si>
    <t>FMD</t>
  </si>
  <si>
    <t>ADMON. DIR.</t>
  </si>
  <si>
    <t>61406 02 25 11.- ESTUDIOS Y PROYECTOS</t>
  </si>
  <si>
    <t>SUBTOTAL 61406 02 25 11</t>
  </si>
  <si>
    <t>61201 02 11.- CONSTRUCCIÓN</t>
  </si>
  <si>
    <t>SUBTOTAL 61201 02 11</t>
  </si>
  <si>
    <t>EDIFICIO</t>
  </si>
  <si>
    <t>PLANTELES</t>
  </si>
  <si>
    <t>61701 02 11.- RECONSTRUCCIÓN</t>
  </si>
  <si>
    <t>SUBTOTAL 61701 02 11</t>
  </si>
  <si>
    <t>61702 02 11.- INSTALACIONES HIDROSANITARIAS</t>
  </si>
  <si>
    <t xml:space="preserve"> 61422 02 11.- PAVIMENTACIÓN DE CALLES Y AVENIDAS</t>
  </si>
  <si>
    <t>SUBTOTAL 61422 02 11</t>
  </si>
  <si>
    <t>CANCHAS</t>
  </si>
  <si>
    <t>ESTADIO</t>
  </si>
  <si>
    <t>CAMPO</t>
  </si>
  <si>
    <t>PROGRAMAS Y PROYECTOS DE INVERSIÓN</t>
  </si>
  <si>
    <t>DEPENDENCIA: MUNICIPIO DE GUAYMAS, SONORA</t>
  </si>
  <si>
    <t>61201 02 11-1</t>
  </si>
  <si>
    <t>61203 02 25 11-1</t>
  </si>
  <si>
    <t>61203 02 25 11-2</t>
  </si>
  <si>
    <t>61406 02 25 11-1</t>
  </si>
  <si>
    <t>61406 02 25 11-2</t>
  </si>
  <si>
    <t>61408 02 25 11-1</t>
  </si>
  <si>
    <t>61408 02 25 11-2</t>
  </si>
  <si>
    <t>61408 02 25 11-3</t>
  </si>
  <si>
    <t>61408 02 25 11-4</t>
  </si>
  <si>
    <t>61408 02 25 11-5</t>
  </si>
  <si>
    <t>61408 02 25 11-6</t>
  </si>
  <si>
    <t>61408 02 25 11-7</t>
  </si>
  <si>
    <t>61408 02 25 11-8</t>
  </si>
  <si>
    <t>61408 02 25 11-9</t>
  </si>
  <si>
    <t>61408 02 25 11-10</t>
  </si>
  <si>
    <t>61409 02 25 11-1</t>
  </si>
  <si>
    <t>61409 02 25 11-2</t>
  </si>
  <si>
    <t>61409 02 25 11-3</t>
  </si>
  <si>
    <t>61409 02 25 11-4</t>
  </si>
  <si>
    <t>61409 02 25 11-5</t>
  </si>
  <si>
    <t>61409 02 25 11-6</t>
  </si>
  <si>
    <t>61409 02 25 11-7</t>
  </si>
  <si>
    <t>61409 02 25 11-8</t>
  </si>
  <si>
    <t>61409 02 25 11-9</t>
  </si>
  <si>
    <t>61409 02 25 11-10</t>
  </si>
  <si>
    <t>61419 02 25 11-1</t>
  </si>
  <si>
    <t>61419 02 25 11-2</t>
  </si>
  <si>
    <t>61419 02 11-1</t>
  </si>
  <si>
    <t>61419 02 11-4</t>
  </si>
  <si>
    <t>61422 02 25 11-10</t>
  </si>
  <si>
    <t>61425 02 11-1</t>
  </si>
  <si>
    <t>UBICACIÓN</t>
  </si>
  <si>
    <t xml:space="preserve">% DE AVANCE </t>
  </si>
  <si>
    <t xml:space="preserve">ORIGEN DEL </t>
  </si>
  <si>
    <t>Bajo protesta de decir verdad declaramos que los Estados Financieros y sus notas, son razonablemente correctos y son responsabilidad del emisor</t>
  </si>
  <si>
    <t>MUNICIPIO DE GUAYMAS, SONORA.</t>
  </si>
  <si>
    <t>ESTUDIOS Y PROYECTOS</t>
  </si>
  <si>
    <t>61424 02 25 11-1</t>
  </si>
  <si>
    <t>MUNICIPIO DE : GUAYMAS, SONORA</t>
  </si>
  <si>
    <t>NO. DE OBRA</t>
  </si>
  <si>
    <t>NOMBRE DE LA OBRA(S) PUBLICA(S)</t>
  </si>
  <si>
    <t>JUSTIFICACION</t>
  </si>
  <si>
    <t>JUSTIFICACIONES AL AVANCE FISICO-FINANCIERO DE LOS PROGRAMAS Y PROYECTOS DE INVERSION</t>
  </si>
  <si>
    <t>61203 02 11.-  REMODELACIÓN Y REHABILITACIÓN</t>
  </si>
  <si>
    <t>SUBTOTAL 61419 02  25 11</t>
  </si>
  <si>
    <t>CLAVE Y NOMBRE DE LA PARTIDA: 61102.- CONSTRUCCIÓN Y AMPLIACIÓN</t>
  </si>
  <si>
    <t>CLAVE Y NOMBRE DE LA PARTIDA: 61201.- CONSTRUCCIÓN</t>
  </si>
  <si>
    <t>CLAVE Y NOMBRE DE LA PARTIDA: 61203.-  REMODELACIÓN Y REHABILITACIÓN</t>
  </si>
  <si>
    <t>CLAVE Y NOMBRE DE LA PARTIDA: 61204 .- CONSERVACIÓN Y MANTENIMIENTO</t>
  </si>
  <si>
    <t>CLAVE Y NOMBRE DE LA PARTIDA: 61404.- CONSERVACIÓN Y MANTENIMIENTO</t>
  </si>
  <si>
    <t>CLAVE Y NOMBRE DE LA PARTIDA: 61406.- ESTUDIOS Y PROYECTOS</t>
  </si>
  <si>
    <t>CLAVE Y NOMBRE DE LA PARTIDA: 61408.- INFRAESTRUCTURA Y EQUIPAMIENTO</t>
  </si>
  <si>
    <t>CLAVE Y NOMBRE DE LA PARTIDA: 61409.- INFRAESTRUCTURA Y EQUIPAMIENTO</t>
  </si>
  <si>
    <t>CLAVE Y NOMBRE DE LA PARTIDA: 61410.- ELECTRIFICACIÓN URBANA</t>
  </si>
  <si>
    <t>CLAVE Y NOMBRE DE LA PARTIDA: 61419.- PLAZAS CÍVICAS Y JARDINES</t>
  </si>
  <si>
    <t>CLAVE Y NOMBRE DE LA PARTIDA: 61422.- PAVIMENTACIÓN DE CALLES Y AVENIDAS</t>
  </si>
  <si>
    <t>CLAVE Y NOMBRE DE LA PARTIDA: 61424.- INDIRECTOS P/OBRAS EN DIVISIÓN DE TERRENOS</t>
  </si>
  <si>
    <t>CLAVE Y NOMBRE DE LA PARTIDA: 61425.- SUPERVISIÓN Y CONTROL DE CALIDAD</t>
  </si>
  <si>
    <t>CLAVE Y NOMBRE DE LA PARTIDA: 61701.- INSTALACIONES ELÉCTRICAS</t>
  </si>
  <si>
    <t>CLAVE Y NOMBRE DE LA PARTIDA: 61702.- INSTALACIONES HIDROSANITARIAS</t>
  </si>
  <si>
    <t>CONSTRUCCIÓN DE CUARTOS DORMITORIOS Y CUARTOS PARA BAÑOS, INSTALACIONES HIDROSANITARIAS EN EL VALLE DE GUAYMAS</t>
  </si>
  <si>
    <t>CONSTRUCCIÓN DE CUARTOS DORMITORIOS Y CUARTOS PARA BAÑOS, INSTALACIONES HIDROSANITARIAS EN DIVERSAS COLONIAS DEL CASCO URBANO.</t>
  </si>
  <si>
    <t>CONSTRUCCION DE EDIFICIO PARA EL INSTITUTO MUNICIPAL DE PLANEACION Y OBSERVATORIO URBANO Y PLAZA CON JARDINES EXTERIORES EN TERRENO CONTIGUO A AUDITORIO CIVICO MUNICIPAL, COL. CENTRO</t>
  </si>
  <si>
    <t>ESTUDIO, REBALANCEO Y MANTENIMIENTO A INSTALACION ELECTRICA DE MEDIA TENSION EN AUDITORIO CIVICO MUNICIPAL</t>
  </si>
  <si>
    <t>REHABILITACIÓN Y MEJORAMIENTO DE EDIFICIOS PÚBLICOS EN GENERAL EN EL AREA RURAL Y URBANA DENTRO DEL MUNICIPIO DE GUAYMAS</t>
  </si>
  <si>
    <t>LOTE</t>
  </si>
  <si>
    <t xml:space="preserve">2DA ETAPA REHABILITACION DE BODEGA OBRAS PUBLICAS </t>
  </si>
  <si>
    <t>REHABILITACION, MANTENIMIENTO Y CONSERVACION DE VIALIDADES EN EL CASCO URBANO DE GUAYMAS Y SAN CARLOS EN EL MUNICIPIO DE GUAYMAS</t>
  </si>
  <si>
    <t>REHABILITACION, MANTENIMIENTO Y CONSERVACION DE VIALIDADES EN LOS VALLES DE GUAYMAS Y DEL YAQUI EN EL MUNICIPIO DE GUAYMAS</t>
  </si>
  <si>
    <t>61406 02 11.- ESTUDIOS Y PROYECTOS</t>
  </si>
  <si>
    <t>SUBTOTAL 61406 02 11</t>
  </si>
  <si>
    <t>PROYECTO DE CALCULO ESTRUCTURAL Y VIAL PARA LA CONSTRUCCION DE CRUCERO VIAL ELEVADO EN BLVD. BENITO JUAREZ Y BLVD GUADALUPE, COL. GUADALUPE</t>
  </si>
  <si>
    <t>PROYECTO DE CALCULO ESTRUCTURAL Y COSTO BENEFICIO PARA LA CONSTRUCCION EDIFICIO PARA EL INSTITUTO MUNICIPAL DE PLANEACION Y OBSERVATORIO URBANO EN TERRENO CONTIGUO A AUDITORIO CIVICO MUNICIPAL, COL. CENTRO</t>
  </si>
  <si>
    <t>CONSTRUCCION DE INFRAESTRUCTURA HIDRAULICA DE CALLE TATOMI EN FRACCIONAMIENTO TETABIATE</t>
  </si>
  <si>
    <t>CONSTRUCCION DE INFRAESTRUCTURA HIDRAULICA DE CALLE CABO CORZO (2DA ETAPA) EN COLONIA RAMON GIL SAMANIEGO</t>
  </si>
  <si>
    <t>CONSTRUCCION DE INFRAESTRUCTURA HIDRAULICA DE BLVD. LAZARO CARDENAS (2DA ETAPA) EN VICAM SWITCH, SECTOR CENTRO</t>
  </si>
  <si>
    <t xml:space="preserve">CONSTRUCCION DE INFRAESTRUCTURA HIDRAULICA DE CALLE 10-A (TERCERA ETAPA) ENTRE CALLE VI Y CALZADA PEDRO G. MORENO  COL. </t>
  </si>
  <si>
    <t>CONSTRUCCION DE INFRAESTRUCTURA HIDRAULICA DE CALLE PROLONGACION PERIFERICO ENTRE CALLES ISLA DE PAJAROS Y CALLE ISLA DEL TIBURON, COL.18 DE NOVIEMBRE</t>
  </si>
  <si>
    <t>CONSTRUCCION DE INFRAESTRUCTURA HIDRAULICA EN BLVD. GASPAR ZARAGOZA IBERRI ENTRE CALLE PLAZA DEL PESCADOR Y CALLE SIN NOMBRE, COL. POPULAR, PERIODISTA Y LAS PLAZAS</t>
  </si>
  <si>
    <t>CONSTRUCCION DE INFRAESTRUCTURA HIDRAULICA DE CALLE MARIANO ABASOLO ENTRE AVENIDA ROSAS MORENO Y  AVENIDA IGNACIO ALLENDE EN COL. INDEPENDENCIA</t>
  </si>
  <si>
    <t>CONSTRUCCION DE INFRAESTRUCTURA HIDRAULICA DE CALLE CIRCUNVALACION LAS PLAZAS (3ERA ETAPA) ENTRE BLVD. LAS VILLAS Y CIRCUNVALACION LAS PLAZAS, COL. LAS PLAZAS</t>
  </si>
  <si>
    <t>CONSTRUCCION DE INFRAESTRUCTURA HIDRAULICA DE CALLE 20 ENTRE CALLE X Y CALLE XIII, COL. EL MIRADOR</t>
  </si>
  <si>
    <t>CONSTRUCCIONDE INFRAESTRUCTURA HIDRAULICA EN VIALIDAD Y ANDADORES PEATONALES DE AVENIDA TRES ENTRE CALLE 14 Y CALLE 15, EN COL. LA CANTERA</t>
  </si>
  <si>
    <t>CONSTRUCCION DE INFRAESTRUCTURA SANITARIA DE CALLE TATOMI EN FRACCIONAMIENTO TETABIATE</t>
  </si>
  <si>
    <t>CONSTRUCCION DE INFRAESTRUCTURA SANITARIA DE CALLE CABO CORZO (2DA ETAPA) EN COLONIA RAMON GIL SAMANIEGO</t>
  </si>
  <si>
    <t>CONSTRUCCION DE INFRAESTRUCTURA SANITARIA  DE BLVD. LAZARO CARDENAS (2DA ETAPA) EN VICAM SWITCH, SECTOR CENTRO</t>
  </si>
  <si>
    <t>CONSTRUCCION DE INFRAESTRUCTURA SANITARIA DE CALLE 10-A (TERCERA ETAPA) ENTRE CALLE VI Y CALZADA PEDRO G. MORENO  COL. YUCATAN</t>
  </si>
  <si>
    <t>CONSTRUCCION DE INFRAESTRUCTURA SANITARIA CONSTRUCCION DE INFRAESTRUCTURA HIDRAULICA DE CALLE PROLONGACION PERIFERICO ENTRE CALLES ISLA DE PAJAROS Y CALLE ISLA DEL TIBURON, COL.18 DE NOVIEMBRE</t>
  </si>
  <si>
    <t>CONSTRUCCION DE INFRAESTRUCTURA SANITARIA EN BLVD. GASPAR ZARAGOZA IBERRI ENTRE CALLE PLAZA DEL PESCADOR Y CALLE SIN NOMBRE, COL. POPULAR, PERIODISTA Y LAS PLAZAS</t>
  </si>
  <si>
    <t>CONSTRUCCION DE INFRAESTRUCTURA SANITARIA  DE CALLE MARIANO ABASOLO ENTRE AVENIDA ROSAS MORENO Y  AVENIDA IGNACIO ALLENDE EN COL. INDEPENDENCIA</t>
  </si>
  <si>
    <t>CONSTRUCCION DE INFRAESTRUCTURA SANITARIA  DE DE CALLE CIRCUNVALACION LAS PLAZAS (3ERA ETAPA) ENTRE BLVD. LAS VILLAS Y CIRCUNVALACION LAS PLAZAS, COL. LAS PLAZAS</t>
  </si>
  <si>
    <t>CONSTRUCCION DE INFRAESTRUCTURA SANITARIA  DE CALLE 20 ENTRE CALLE X Y CALLE XIII, COL. EL MIRADOR</t>
  </si>
  <si>
    <t>CONSTRUCCION DE INFRAESTRUCTURA SANITARIA  EN VIALIDAD Y ANDADORES PEATONALES DE AVENIDA TRES ENTRE CALLE 14 Y CALLE 15, EN COL. LA CANTERA</t>
  </si>
  <si>
    <t>AMPLIACIÓN DE RED ELÉCTRICA EN VARIAS COLONIAS DEL CASO URBANO, GUAYMAS SONORA</t>
  </si>
  <si>
    <t>AMPLIACIÓN DE RED ELÉCTRICA EN VARIOS POBLADOS DEL AREA RURAL, GUAYMAS SONORA</t>
  </si>
  <si>
    <t>SUMINISTRO E INSTALACION DE PANELES SOLARES EN DOS EDIFICIOS PROPIEDAD DEL H. AYUNTAMIENTO DE GUAYMAS (DGIUE Y UBR)</t>
  </si>
  <si>
    <t>REPARACION Y MANTENIMIENTO DE VARIOS POZOS E INSTALACIONES HIDRAULICAS EN DISTINTOS PUNTOS DEL VALLE DE GUAYMAS Y DEL YAQUI EN EL MUNICIPIO DE GUAYMAS</t>
  </si>
  <si>
    <t>OBRAS</t>
  </si>
  <si>
    <t>REHABILITACION, MANTENIMIENTO Y MEJORAMIENTO DE PLAZAS, PARQUES Y JARDINES EN EL AREA RURAL Y URBANA DENTRO DEL MUNICIPIO DE GUAYMAS</t>
  </si>
  <si>
    <t>CONSTRUCCION DE EDIFICIO E INSTALACIONES PARA PARQUE DEPORTIVO CON JARDINES Y JAULAS DE BATEO EN PARQUE LINEAL DE GUAYMAS NORTE SOBRE BLVD MAR DEL NORTE SECTOR GUAYMAS NORTE</t>
  </si>
  <si>
    <t>CONSTRUCCION DE SUMINISTRO ELECTRICO DE UNIDAD DEPORTIVA NORTE DE MEDIA TENSION, INCLUYENDO PROYECTO, VERIFICACIONES Y GESTION, SOBRE BLVD. PROL. SAN GERMAN EN SECTOR GUAYMAS NORTE</t>
  </si>
  <si>
    <t>REHABILITACION, MANTENIMIENTO Y MEJORAMIENTO DE ESPACIOS DEPORTIVOS EN EL MUNICIPIO DE GUAYMAS</t>
  </si>
  <si>
    <t>CONSTRUCCION DE PLAZA PUBLICA CON JUEGOS INFANTILES, COL. INDEPENDENCIA</t>
  </si>
  <si>
    <t>REHABILITACION DE PLAZA PUBLICA EN VARIOS PUNTOS DEL AREA RURAL DEL AYUNTAMIENTO DE GUAYMAS</t>
  </si>
  <si>
    <t>REHABILITACION DE PLAZA PUBLICA EN VARIOS PUNTOS DEL CASCO URBANO DEL AYUNTAMIENTO DE GUAYMAS</t>
  </si>
  <si>
    <t>CONSTRUCCION DE CRUCERO VIAL CON CONCRETO HIDRAULICO ELEVADO PARA LOGRAR NIVEL, CON MURO DE CONTENCION, INFRAESTRUCTURA HIDROSANITARIA Y SEMAFORIZACION EN BLVD. BENITO JUAREZ Y BLVD GUADALUPE, COL. GUADALUPE</t>
  </si>
  <si>
    <t>RECARPETO CON ASFALTO, INCLUYE BACHEO PROFUNDO Y SELLADO EN CIRCUITO DE AVENIDA 2 (AVE HIRAM ORTEGA) Y CALLE 16 EN COLONIA SAN VICENTE</t>
  </si>
  <si>
    <t>PAVIMENTACION CON CONCRETO HIDRAULICO, GUARNICIONES Y BANQUETAS EN VIALIDAD Y ANDADORES PEATONALES DE AVENIDA TRES ENTRE CALLE 14 Y CALLE 15, EN COL. LA CANTERA</t>
  </si>
  <si>
    <t>CONSTRUCCION DE EDIFICIO PARA BIBLIOTECA BILINGUE PUBLICA MUNICIPAL EN POBLADO DE POTAM</t>
  </si>
  <si>
    <t>ADQUISICION DE ACCESORIOS Y EQUIPO PARA OBRA PUBLICA, PARA SERVICIOS A LA COMUNIDAD</t>
  </si>
  <si>
    <t>SERVICIOS DE CONTROL DE CALIDAD, SUPERVISION Y LABORATORIO DE MATERIALES PARA USARSE EN DIFERENTES OBRAS PUBLICAS DEL EJERCICIO OPERATIVO 2022</t>
  </si>
  <si>
    <t>ACCION</t>
  </si>
  <si>
    <t>PROGRAMA DE CONSTRUCCIÓN Y REHABILITACIÓN DE ALUMBRADO PÚBLICO EN DIFERENTES SECTORES DENTRO DEL CASCO URBANO DEL MUNICIPIO</t>
  </si>
  <si>
    <t>SUMINISTRO Y COLOCACION DE SUSTITUCION DE ALUMBRADO PUBLICO, INCLUYE BRAZO LAMPARA LED CON FOCOS, BALASTROS Y CABLEADO PARA INTERCONEXION EN DIFERENTES PARTES DE LA CIUDAD (NO INCLUYE POSTES)</t>
  </si>
  <si>
    <t>SUMINISTRO Y COLOCACION DE ALUMBRADO PUBLICO, INCLUYE POSTE, BRAZO, LAMPARA LED CON FOCOS, BALASTROS Y CABLEADO PARA INTERCONEXION Y ALIMENTACION EN DIFERENTES PARTES DE LA CIUDAD</t>
  </si>
  <si>
    <t>PZA</t>
  </si>
  <si>
    <t>REHABILITACION, MANTENIMIENTO Y CONSERVACION DE INFRAESTRUCTURA BASICA Y PLUVIAL EN COLONIAS POPULARES Y LOCALIDADES RURALES DEL MUNICIPIO DE GUAYMAS</t>
  </si>
  <si>
    <t>SUBTOTAL 61702 02 11</t>
  </si>
  <si>
    <t>61102 02 25 11-2</t>
  </si>
  <si>
    <t>61102 02 25 11-3</t>
  </si>
  <si>
    <t>61203 02 11-1</t>
  </si>
  <si>
    <t>61203 02 11-2</t>
  </si>
  <si>
    <t>61203 02 11-3</t>
  </si>
  <si>
    <t>61204 02 11-2</t>
  </si>
  <si>
    <t>61404 02 11-1</t>
  </si>
  <si>
    <t>61406 02 11-1</t>
  </si>
  <si>
    <t>61406 02 11-2</t>
  </si>
  <si>
    <t>61406 02 11-3</t>
  </si>
  <si>
    <t>61410 02 25 11-1</t>
  </si>
  <si>
    <t>61410 02 25 11-2</t>
  </si>
  <si>
    <t>61410 02 25 11-3</t>
  </si>
  <si>
    <t>61410 02 25 11-4</t>
  </si>
  <si>
    <t>61419 02 25 11-3</t>
  </si>
  <si>
    <t>61419 02 11-3</t>
  </si>
  <si>
    <t>61419 02 11-5</t>
  </si>
  <si>
    <t>61422 02 25 11-11</t>
  </si>
  <si>
    <t xml:space="preserve"> 61422 02 11-2</t>
  </si>
  <si>
    <t xml:space="preserve"> 61422 02 11-4</t>
  </si>
  <si>
    <t>61701 02 11-1</t>
  </si>
  <si>
    <t>61701 02 11-2</t>
  </si>
  <si>
    <t>61701 02 11-3</t>
  </si>
  <si>
    <t>REHABILITACIÓN DE PAVIMENTO A BASE DE BACHEO MANUAL EN SALIDA SUR CUERPO DERECHO BLVD.  CALZADA CADENAMIENTO 0+000 AL 3+000</t>
  </si>
  <si>
    <t>REHABILITACIÓN DE VIALIDADES TRAMO BLVD. AGUSTÍN GARCÍA CUERPO IZQUIERDO CADENAMIENTO 6+000 AL 5+200</t>
  </si>
  <si>
    <t>DESAZOLVE, DESHIERBE Y LIMPIEZA DE CANAL DE LA PETROLERA Y CANAL DE GUAYMAS NORTE</t>
  </si>
  <si>
    <t>61204 02 11-01 CP</t>
  </si>
  <si>
    <t>REHABILITACIÓN DE VIALIDADES PAVIMENTADAS EN BLVD. PORFIRIO HERNÁNDEZ EN COLONIA PUNTA ARENA Y EN BLVD. BENITO JUÁREZ</t>
  </si>
  <si>
    <t>61204 02 11-04 CP</t>
  </si>
  <si>
    <t>REHABILITACIÓN DE VIALIDADES PAVIMENTADAS EN BLVD. BENITO JUÁREZ TRAMO MCDONALD-SEC</t>
  </si>
  <si>
    <t>61204 02 11-20CP/2021</t>
  </si>
  <si>
    <t>61204 02 11-21CP/2021</t>
  </si>
  <si>
    <t>61204 02 11-22CP/2021</t>
  </si>
  <si>
    <t>61201 02 11-05 CP</t>
  </si>
  <si>
    <t>BLVD. BENITO JUÁREZ TRAMO MCDONALD-SEC</t>
  </si>
  <si>
    <t>61419 02 11-02 CP</t>
  </si>
  <si>
    <t>CONSTRUCCIÓN DE BARDA Y CERCO PERIMETRAL EN LA UNIDAD DEPORTIVA  SUR</t>
  </si>
  <si>
    <t>PAVIMENTACIÓN CON CONCRETO HIDRÁULICO E INFRAESTRUCTURA HIDROSANITARIA Y BANQUETAS DE DIAGONAL YAÑEZ ENTRE AVENIDA IX Y CALLE 19 COLONIA CENTRO</t>
  </si>
  <si>
    <t>61422 02 25 11-01 CP</t>
  </si>
  <si>
    <t>PAVIMENTACION CON CONCRETO HIDRÁULICO E INFRAESTRUCTURA HIDRÁULICA Y SANITARIA EN CALLE 20 ENTRE AVE. X Y AVE. XIII, COLONIA EL MIRADOR; PAVIMENTACION CON CONCRETO HIDRÁULICO E INFRAESTRUCTURA HIDRÁULICA Y SANITARIA EN CALLE 10-A (TERCERA ETAPA) ENTRE AVE. VI Y PEDRO G. MORENO, COLONIA YUCATÁN</t>
  </si>
  <si>
    <t xml:space="preserve"> 61422 02 11-03 CP</t>
  </si>
  <si>
    <t>CONT. ADJ. DIR.</t>
  </si>
  <si>
    <t>ACCIÓN</t>
  </si>
  <si>
    <t>PERSONAS</t>
  </si>
  <si>
    <t>TOTALES 61102:</t>
  </si>
  <si>
    <t>TOTALES 61201:</t>
  </si>
  <si>
    <t>TOTALES 61203:</t>
  </si>
  <si>
    <t>TOTALES 61204:</t>
  </si>
  <si>
    <t>TOTALES 61404:</t>
  </si>
  <si>
    <t>TOTALES 61406:</t>
  </si>
  <si>
    <t>TOTALES 61408:</t>
  </si>
  <si>
    <t>TOTALES 61409:</t>
  </si>
  <si>
    <t>TOTALES 61410:</t>
  </si>
  <si>
    <t>TOTALES 61419:</t>
  </si>
  <si>
    <t>TOTALES 61422:</t>
  </si>
  <si>
    <t>TOTALES 61424:</t>
  </si>
  <si>
    <t>TOTALES 61425:</t>
  </si>
  <si>
    <t>TOTALES 61701:</t>
  </si>
  <si>
    <t>TOTALES 61702:</t>
  </si>
  <si>
    <t>TOTALES CAPÍTULO 60000:</t>
  </si>
  <si>
    <t>611 EDIFICACIÓN HABITACIONAL</t>
  </si>
  <si>
    <t>612 EDIFICACIÓN NO HABITACIONAL</t>
  </si>
  <si>
    <t>614 DIVISION DE TERRENOS Y CONSTRUCCION DE OBRAS DE URBANIZACION</t>
  </si>
  <si>
    <t>617 INSTALACIONES Y EQUIPAMIENTO EN CONSTRUCCIONES</t>
  </si>
  <si>
    <t>SALIDA SUR CUERPO DERECHO BLVD.  CALZADA CADENAMIENTO 0+000 AL 3+000</t>
  </si>
  <si>
    <t>BLVD. AGUSTÍN GARCÍA CUERPO IZQUIERDO CADENAMIENTO 6+000 AL 5+200</t>
  </si>
  <si>
    <t>CONT. LIC. SIMP.</t>
  </si>
  <si>
    <t>CONT. LIC. PUB. NAC.</t>
  </si>
  <si>
    <t>61702 02 11-1</t>
  </si>
  <si>
    <t>CONSTRUCCION DE CRUCERO VIAL CON CONCRETO HIDRAULICO E INFRAESTRUCTURA HIDROSANITARIA EN BLVD. MAR DEL NORTE Y CALLES SAN GERMAN Y MAR CARIBE, COL. GUAYMAS NORTE</t>
  </si>
  <si>
    <t>PAVIMENTACION CON CARPETA ASFALTICA CALIENTE DEL BLVD. LUIS ENCINAS ENTRE BARCENAS SANTINI Y CAMINO VIEJO A MIRAMAR Y DE CALLE BARCENAS SANTINI ENTRE BLVD. LUIS ENCINAS Y CALLE SONORA EN COLONIA PETROLERA</t>
  </si>
  <si>
    <t>BLVD. LUIS ENCINAS ENTRE BARCENAS SANTINI Y CAMINO VIEJO A MIRAMAR Y DE CALLE BARCENAS SANTINI ENTRE BLVD. LUIS ENCINAS Y CALLE SONORA EN COLONIA PETROLERA</t>
  </si>
  <si>
    <t>61422 02 25 11-02 CP</t>
  </si>
  <si>
    <t>61422 02 25 11-03 CP</t>
  </si>
  <si>
    <t>PAVIMENTACIÓN CON CONCRETO HIDRÁULICO E INFRAESTRUCTURA HIDRÁULICA Y SANITARIA EN CALLE MARIANO ABASOLO ENTRE AVE. ROSAS MORENO Y AVE. IGNACIO ALLENDE EN COLONIA INDEPENDENCIA</t>
  </si>
  <si>
    <t>PAVIMENTACION CON CONCRETO HIDRAULICO E INFRAESTRUCTURA HIDRÁULICA Y SANITARIA DE CALLE TATOMI EN FRACCIONAMIENTO TETABIATE</t>
  </si>
  <si>
    <t>CALLE MARIANO ABASOLO ENTRE AVE. ROSAS MORENO Y AVE. IGNACIO ALLENDE EN COLONIA INDEPENDENCIA</t>
  </si>
  <si>
    <t>61422 02 25 11-04 CP</t>
  </si>
  <si>
    <t>61422 02 25 11-05 CP</t>
  </si>
  <si>
    <t>PAVIMENTACION CON CARPETA ASFALTICA, INCLUYE BACHEO PROFUNDO Y SELLADO EN AVENIDA H ENTRE CALLE VI Y CALLE XII, SEXTA SECCION, SAN CARLOS</t>
  </si>
  <si>
    <t>AVENIDA H ENTRE CALLE VI Y CALLE XII, SEXTA SECCION, SAN CARLOS</t>
  </si>
  <si>
    <t>CALLE TATOMI EN FRACCIONAMIENTO TETABIATE</t>
  </si>
  <si>
    <t>61422 02 25 11-06 CP</t>
  </si>
  <si>
    <t>61422 02 25 11-07 CP</t>
  </si>
  <si>
    <t>PAVIMENTACION CON CONCRETO HIDRAULICO E INFRAESTRUCTURA HIDRÁULICA Y SANITARIA, EN CALLE CIRCUNVALACION LAS PLAZAS (3ERA ETAPA) ENTRE BLVD. LAS PLAZAS Y CIRCUNVALACION LAS PLAZAS, COL. LAS PLAZAS</t>
  </si>
  <si>
    <t>PAVIMENTACION CON CONCRETO HIDRAULICO  EN CALLE PROLONGACION PERIFERICO ENTRE CALLES ISLA DE PAJAROS Y CALLE ISLA DEL TIBURON, COL. 18 DE NOVIEMBRE</t>
  </si>
  <si>
    <t>CALLE CIRCUNVALACION LAS PLAZAS (3ERA ETAPA) ENTRE BLVD. LAS PLAZAS Y CIRCUNVALACION LAS PLAZAS, COL. LAS PLAZAS</t>
  </si>
  <si>
    <t>CALLE PROLONGACION PERIFERICO ENTRE CALLES ISLA DE PAJAROS Y CALLE ISLA DEL TIBURON, COL. 18 DE NOVIEMBRE</t>
  </si>
  <si>
    <t>PAVIMENTACION CON CONCRETO HIDRAULICO E INFRAESTRUCTURA HIDRÁULICA Y SANITARIA DE BLVD. LAZARO CARDENAS (2DA ETAPA) EN VICAM</t>
  </si>
  <si>
    <t>PAVIMENTACION DE CRUCERO VIAL CON CONCRETO HIDRAULICO E INFRAESTRUCTURA HIDRÁULICA Y SANITARIA  EN BLVD. GASPAR ZARAGOZA IBERRI ENTRE CALLE PLAZA DE PESCADOR Y CALLE SIN NOMBRE COLONIA POPULAR</t>
  </si>
  <si>
    <t xml:space="preserve"> 61422 02 11-06 CP</t>
  </si>
  <si>
    <t xml:space="preserve"> 61422 02 11-07 CP</t>
  </si>
  <si>
    <t xml:space="preserve"> 61422 02 11-08 CP</t>
  </si>
  <si>
    <t>61304 02 25 11.- CONSERVACIÓN Y MANTENIMIENTO</t>
  </si>
  <si>
    <t>SUBTOTAL 61304 02 25 11</t>
  </si>
  <si>
    <t>61304 02 25 11-10 CP</t>
  </si>
  <si>
    <t>ESTUDIOS Y PROYECTOS PARA SISTEMAS DE ABASTECIMIENTO DE AGUA POTABLE EN LOS POZOS DEL EJIDO SAN MARCIAL Y EJIDO SONORA</t>
  </si>
  <si>
    <t>ESTUDIO</t>
  </si>
  <si>
    <t>CLAVE Y NOMBRE DE LA PARTIDA: 61304.- ESTUDIOS Y PROYECTOS</t>
  </si>
  <si>
    <t>613.- CONSTRUCCIÓN DE OBRAS PARA EL ABASTECIMIENTO DE AGUA, PETRÓLEO, GAS, ELECTRICIDAD Y TELECOMUNICACIONES</t>
  </si>
  <si>
    <t>61102 02 25 11-09 CP</t>
  </si>
  <si>
    <t>61304 02 25 11.- ESTUDIOS Y PROYECTOS</t>
  </si>
  <si>
    <t>BLVD. LAZARO CARDENAS (2DA ETAPA) EN VICAM</t>
  </si>
  <si>
    <t>BLVD. GASPAR ZARAGOZA IBERRI ENTRE CALLE PLAZA DE PESCADOR Y CALLE SIN NOMBRE COLONIA POPULAR</t>
  </si>
  <si>
    <t>61304 02 25 11-11 CP</t>
  </si>
  <si>
    <t>ESTUDIOS Y PROYECTOS PARA SISTEMAS DE ABASTECIMIENTO DE AGUA POTABLE EN LOS POZOS DEL EJIDO NUEVO SAN FRANCISCO Y EJIDO EL YAQUI</t>
  </si>
  <si>
    <t>61422 02 25 11-08 CP</t>
  </si>
  <si>
    <t>PAVIMENTACION CON CARPETA ASFALTICA E INFRAESTRUCTURA HIDRÁULICA Y SANITARIA, EN CALLE CABO CORZO (2DA ETAPA) EN COLONIA RAMON GIL SAMANIEGO</t>
  </si>
  <si>
    <t>CALLE CABO CORZO (2DA ETAPA) EN COLONIA RAMON GIL SAMANIEGO</t>
  </si>
  <si>
    <t>61422 02 11-09 CP</t>
  </si>
  <si>
    <t>PAVIMENTACIÓN CON CARPETA ASFÁLTICA DE 7 CMS DE ESPESOR Y CRUCEROS DE CONCRETO HIDRÁULICO EN AVENIDA TECNOLÓGICO (I ETAPA)</t>
  </si>
  <si>
    <t>AVENIDA TECNOLÓGICO (I ETAPA)</t>
  </si>
  <si>
    <t>CONSTRUCCIÓN DE CUARTOS DORMITORIOS Y CUARTOS PARA BAÑOS, EN LAS COMUNIDADES YAQUIS DEL MPIO. DE GUAYMAS, SONORA, EN RAHUM, BAHUGO GUÁSIMAS, OROZ, POTAM Y VICAM)</t>
  </si>
  <si>
    <t>PERIODO: DEL 01 DE ENERO AL 30 DE SEPTIEMBRE DEL 2022</t>
  </si>
  <si>
    <t>CONSTRUCCIÓN DE CUARTOS DORMITORIOS Y CUARTOS PARA BAÑOS, EN LAS COMUNIDADES YAQUIS DEL MPIO. DE GUAYMAS, SONORA, EN RAHUM, BAHUGO GUÁSIMAS, OROZ, POTAM Y VICAM</t>
  </si>
  <si>
    <t>EN RAHUM, BAHUGO GUÁSIMAS, OROZ, POTAM Y VICAM, MPIO. DE GUAYMAS, SONORA</t>
  </si>
  <si>
    <t>MPIO. DE GUAYMAS, SONORA</t>
  </si>
  <si>
    <t xml:space="preserve"> CANAL DE LA PETROLERA Y CANAL DE GUAYMAS NORTE</t>
  </si>
  <si>
    <t xml:space="preserve"> BLVD. PORFIRIO HERNÁNDEZ EN COLONIA PUNTA ARENA Y EN BLVD. BENITO JUÁREZ</t>
  </si>
  <si>
    <t>EN LA UNIDAD DEPORTIVA  SUR</t>
  </si>
  <si>
    <t>CALLE 20 ENTRE AVE. X Y AVE. XIII, COLONIA EL MIRADOR, CALLE 10-A (TERCERA ETAPA) ENTRE AVE. VI Y PEDRO G. MORENO, COLONIA YUCATÁN</t>
  </si>
  <si>
    <t xml:space="preserve"> DIAGONAL YAÑEZ ENTRE AVENIDA IX Y CALLE 19 COLONIA CENTRO</t>
  </si>
  <si>
    <t>BLVD. MAR DEL NORTE Y CALLES SAN GERMAN Y MAR CARIBE, COL. GUAYMAS NORTE</t>
  </si>
  <si>
    <t>61701 02 11.- INSTALACIONES ELÉCTRICAS</t>
  </si>
  <si>
    <t>PERIODO: DEL 1º DE ENERO AL 30 DE SEPTIEMBRE DEL 2022</t>
  </si>
  <si>
    <t>TOTALES 61304:</t>
  </si>
  <si>
    <t>OBRA EN PROCESO DE EJECUCION</t>
  </si>
  <si>
    <t>CONCLUIDO</t>
  </si>
  <si>
    <t>OBRA CONCLUIDA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</si>
</sst>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00"/>
    <numFmt numFmtId="166" formatCode="#,##0_ ;\-#,##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6"/>
      <name val="Arial Narrow"/>
      <family val="2"/>
    </font>
    <font>
      <sz val="9"/>
      <color rgb="FFFF0000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7"/>
      <name val="Arial Narrow"/>
      <family val="2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b/>
      <i/>
      <sz val="14"/>
      <color indexed="8"/>
      <name val="Arial Narrow"/>
      <family val="2"/>
    </font>
    <font>
      <i/>
      <sz val="8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148">
    <xf numFmtId="0" fontId="0" fillId="0" borderId="0" xfId="0"/>
    <xf numFmtId="0" fontId="6" fillId="0" borderId="0" xfId="5" applyFont="1"/>
    <xf numFmtId="0" fontId="7" fillId="0" borderId="0" xfId="5" applyFont="1" applyAlignment="1">
      <alignment horizontal="center"/>
    </xf>
    <xf numFmtId="0" fontId="10" fillId="0" borderId="0" xfId="5" applyFont="1" applyAlignment="1">
      <alignment vertical="top" wrapText="1"/>
    </xf>
    <xf numFmtId="0" fontId="10" fillId="0" borderId="15" xfId="5" applyFont="1" applyBorder="1" applyAlignment="1">
      <alignment vertical="top" wrapText="1"/>
    </xf>
    <xf numFmtId="164" fontId="17" fillId="0" borderId="3" xfId="5" applyNumberFormat="1" applyFont="1" applyFill="1" applyBorder="1" applyAlignment="1">
      <alignment horizontal="center" vertical="top"/>
    </xf>
    <xf numFmtId="10" fontId="18" fillId="0" borderId="3" xfId="5" applyNumberFormat="1" applyFont="1" applyFill="1" applyBorder="1" applyAlignment="1">
      <alignment horizontal="center" vertical="top"/>
    </xf>
    <xf numFmtId="10" fontId="14" fillId="0" borderId="3" xfId="5" applyNumberFormat="1" applyFont="1" applyFill="1" applyBorder="1" applyAlignment="1">
      <alignment horizontal="center" vertical="top"/>
    </xf>
    <xf numFmtId="10" fontId="18" fillId="0" borderId="2" xfId="5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/>
    </xf>
    <xf numFmtId="4" fontId="8" fillId="0" borderId="3" xfId="0" applyNumberFormat="1" applyFont="1" applyFill="1" applyBorder="1" applyAlignment="1">
      <alignment horizontal="justify" vertical="top"/>
    </xf>
    <xf numFmtId="4" fontId="8" fillId="0" borderId="2" xfId="0" applyNumberFormat="1" applyFont="1" applyFill="1" applyBorder="1" applyAlignment="1">
      <alignment horizontal="justify" vertical="top"/>
    </xf>
    <xf numFmtId="164" fontId="17" fillId="0" borderId="2" xfId="5" applyNumberFormat="1" applyFont="1" applyFill="1" applyBorder="1" applyAlignment="1">
      <alignment horizontal="center" vertical="top"/>
    </xf>
    <xf numFmtId="0" fontId="6" fillId="0" borderId="0" xfId="5" applyFont="1" applyBorder="1"/>
    <xf numFmtId="0" fontId="8" fillId="0" borderId="2" xfId="0" applyFont="1" applyFill="1" applyBorder="1" applyAlignment="1">
      <alignment horizontal="center" vertical="top" wrapText="1"/>
    </xf>
    <xf numFmtId="4" fontId="26" fillId="0" borderId="3" xfId="5" applyNumberFormat="1" applyFont="1" applyFill="1" applyBorder="1" applyAlignment="1">
      <alignment horizontal="center" vertical="top"/>
    </xf>
    <xf numFmtId="164" fontId="8" fillId="0" borderId="3" xfId="5" applyNumberFormat="1" applyFont="1" applyFill="1" applyBorder="1" applyAlignment="1">
      <alignment horizontal="center" vertical="top"/>
    </xf>
    <xf numFmtId="0" fontId="15" fillId="0" borderId="1" xfId="5" applyFont="1" applyFill="1" applyBorder="1" applyAlignment="1">
      <alignment horizontal="center" vertical="top"/>
    </xf>
    <xf numFmtId="0" fontId="15" fillId="0" borderId="4" xfId="5" applyFont="1" applyFill="1" applyBorder="1" applyAlignment="1">
      <alignment horizontal="center" vertical="top"/>
    </xf>
    <xf numFmtId="0" fontId="15" fillId="0" borderId="5" xfId="5" applyFont="1" applyFill="1" applyBorder="1" applyAlignment="1">
      <alignment horizontal="center" vertical="top"/>
    </xf>
    <xf numFmtId="0" fontId="15" fillId="0" borderId="6" xfId="5" applyFont="1" applyFill="1" applyBorder="1" applyAlignment="1">
      <alignment horizontal="center" vertical="top"/>
    </xf>
    <xf numFmtId="0" fontId="15" fillId="0" borderId="3" xfId="5" applyFont="1" applyFill="1" applyBorder="1" applyAlignment="1">
      <alignment horizontal="center" vertical="top"/>
    </xf>
    <xf numFmtId="0" fontId="15" fillId="0" borderId="0" xfId="5" applyFont="1" applyFill="1" applyBorder="1" applyAlignment="1">
      <alignment horizontal="center" vertical="top"/>
    </xf>
    <xf numFmtId="0" fontId="15" fillId="0" borderId="10" xfId="5" applyFont="1" applyFill="1" applyBorder="1" applyAlignment="1">
      <alignment horizontal="center" vertical="top"/>
    </xf>
    <xf numFmtId="0" fontId="15" fillId="0" borderId="14" xfId="5" applyFont="1" applyFill="1" applyBorder="1" applyAlignment="1">
      <alignment horizontal="center" vertical="top"/>
    </xf>
    <xf numFmtId="0" fontId="15" fillId="0" borderId="2" xfId="5" applyFont="1" applyFill="1" applyBorder="1" applyAlignment="1">
      <alignment horizontal="center" vertical="top"/>
    </xf>
    <xf numFmtId="0" fontId="15" fillId="0" borderId="15" xfId="5" applyFont="1" applyFill="1" applyBorder="1" applyAlignment="1">
      <alignment horizontal="center" vertical="top"/>
    </xf>
    <xf numFmtId="0" fontId="15" fillId="0" borderId="2" xfId="5" applyFont="1" applyFill="1" applyBorder="1" applyAlignment="1">
      <alignment horizontal="center" vertical="top" wrapText="1"/>
    </xf>
    <xf numFmtId="0" fontId="15" fillId="0" borderId="13" xfId="5" applyFont="1" applyFill="1" applyBorder="1" applyAlignment="1">
      <alignment horizontal="center" vertical="top"/>
    </xf>
    <xf numFmtId="0" fontId="15" fillId="0" borderId="13" xfId="5" applyFont="1" applyFill="1" applyBorder="1" applyAlignment="1">
      <alignment horizontal="center" vertical="top" wrapText="1"/>
    </xf>
    <xf numFmtId="0" fontId="8" fillId="0" borderId="13" xfId="5" applyFont="1" applyFill="1" applyBorder="1" applyAlignment="1">
      <alignment horizontal="center" vertical="top"/>
    </xf>
    <xf numFmtId="0" fontId="7" fillId="0" borderId="13" xfId="5" applyFont="1" applyFill="1" applyBorder="1" applyAlignment="1">
      <alignment horizontal="center" vertical="top" wrapText="1"/>
    </xf>
    <xf numFmtId="4" fontId="17" fillId="0" borderId="3" xfId="5" applyNumberFormat="1" applyFont="1" applyFill="1" applyBorder="1" applyAlignment="1">
      <alignment horizontal="center" vertical="top"/>
    </xf>
    <xf numFmtId="9" fontId="19" fillId="0" borderId="3" xfId="6" applyFont="1" applyFill="1" applyBorder="1" applyAlignment="1">
      <alignment horizontal="center" vertical="top"/>
    </xf>
    <xf numFmtId="9" fontId="19" fillId="0" borderId="3" xfId="6" applyFont="1" applyFill="1" applyBorder="1" applyAlignment="1">
      <alignment horizontal="center" vertical="top" wrapText="1"/>
    </xf>
    <xf numFmtId="164" fontId="6" fillId="0" borderId="3" xfId="5" applyNumberFormat="1" applyFont="1" applyFill="1" applyBorder="1" applyAlignment="1">
      <alignment horizontal="center" vertical="top" wrapText="1"/>
    </xf>
    <xf numFmtId="166" fontId="8" fillId="0" borderId="3" xfId="5" applyNumberFormat="1" applyFont="1" applyFill="1" applyBorder="1" applyAlignment="1">
      <alignment horizontal="center" vertical="top"/>
    </xf>
    <xf numFmtId="165" fontId="8" fillId="0" borderId="13" xfId="5" applyNumberFormat="1" applyFont="1" applyFill="1" applyBorder="1" applyAlignment="1">
      <alignment horizontal="justify" vertical="top"/>
    </xf>
    <xf numFmtId="4" fontId="20" fillId="0" borderId="13" xfId="5" applyNumberFormat="1" applyFont="1" applyFill="1" applyBorder="1" applyAlignment="1">
      <alignment horizontal="center" vertical="top"/>
    </xf>
    <xf numFmtId="164" fontId="21" fillId="0" borderId="13" xfId="5" applyNumberFormat="1" applyFont="1" applyFill="1" applyBorder="1" applyAlignment="1">
      <alignment horizontal="center" vertical="top"/>
    </xf>
    <xf numFmtId="4" fontId="27" fillId="0" borderId="3" xfId="5" applyNumberFormat="1" applyFont="1" applyFill="1" applyBorder="1" applyAlignment="1">
      <alignment horizontal="center" vertical="top"/>
    </xf>
    <xf numFmtId="165" fontId="8" fillId="0" borderId="3" xfId="5" applyNumberFormat="1" applyFont="1" applyFill="1" applyBorder="1" applyAlignment="1">
      <alignment horizontal="center" vertical="top"/>
    </xf>
    <xf numFmtId="4" fontId="8" fillId="0" borderId="3" xfId="5" applyNumberFormat="1" applyFont="1" applyFill="1" applyBorder="1" applyAlignment="1">
      <alignment horizontal="justify" vertical="top"/>
    </xf>
    <xf numFmtId="4" fontId="18" fillId="0" borderId="3" xfId="5" applyNumberFormat="1" applyFont="1" applyFill="1" applyBorder="1" applyAlignment="1">
      <alignment horizontal="center" vertical="top"/>
    </xf>
    <xf numFmtId="4" fontId="25" fillId="0" borderId="3" xfId="5" applyNumberFormat="1" applyFont="1" applyFill="1" applyBorder="1" applyAlignment="1">
      <alignment horizontal="center" vertical="top"/>
    </xf>
    <xf numFmtId="164" fontId="18" fillId="0" borderId="3" xfId="5" applyNumberFormat="1" applyFont="1" applyFill="1" applyBorder="1" applyAlignment="1">
      <alignment horizontal="center" vertical="top"/>
    </xf>
    <xf numFmtId="164" fontId="6" fillId="0" borderId="14" xfId="5" applyNumberFormat="1" applyFont="1" applyFill="1" applyBorder="1" applyAlignment="1">
      <alignment horizontal="center" vertical="top"/>
    </xf>
    <xf numFmtId="164" fontId="8" fillId="0" borderId="3" xfId="5" applyNumberFormat="1" applyFont="1" applyFill="1" applyBorder="1" applyAlignment="1">
      <alignment horizontal="center" vertical="top" wrapText="1"/>
    </xf>
    <xf numFmtId="164" fontId="6" fillId="0" borderId="14" xfId="5" applyNumberFormat="1" applyFont="1" applyFill="1" applyBorder="1" applyAlignment="1">
      <alignment horizontal="center" vertical="top" wrapText="1"/>
    </xf>
    <xf numFmtId="4" fontId="17" fillId="0" borderId="2" xfId="5" applyNumberFormat="1" applyFont="1" applyFill="1" applyBorder="1" applyAlignment="1">
      <alignment horizontal="center" vertical="top"/>
    </xf>
    <xf numFmtId="4" fontId="20" fillId="0" borderId="2" xfId="5" applyNumberFormat="1" applyFont="1" applyFill="1" applyBorder="1" applyAlignment="1">
      <alignment horizontal="center" vertical="top"/>
    </xf>
    <xf numFmtId="164" fontId="21" fillId="0" borderId="2" xfId="5" applyNumberFormat="1" applyFont="1" applyFill="1" applyBorder="1" applyAlignment="1">
      <alignment horizontal="center" vertical="top"/>
    </xf>
    <xf numFmtId="164" fontId="28" fillId="0" borderId="3" xfId="5" applyNumberFormat="1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justify" vertical="top"/>
    </xf>
    <xf numFmtId="164" fontId="8" fillId="0" borderId="2" xfId="5" applyNumberFormat="1" applyFont="1" applyFill="1" applyBorder="1" applyAlignment="1">
      <alignment horizontal="center" vertical="top"/>
    </xf>
    <xf numFmtId="9" fontId="19" fillId="0" borderId="2" xfId="6" applyFont="1" applyFill="1" applyBorder="1" applyAlignment="1">
      <alignment horizontal="center" vertical="top"/>
    </xf>
    <xf numFmtId="164" fontId="6" fillId="0" borderId="12" xfId="5" applyNumberFormat="1" applyFont="1" applyFill="1" applyBorder="1" applyAlignment="1">
      <alignment horizontal="center" vertical="top"/>
    </xf>
    <xf numFmtId="0" fontId="22" fillId="0" borderId="13" xfId="5" applyFont="1" applyFill="1" applyBorder="1" applyAlignment="1">
      <alignment vertical="top"/>
    </xf>
    <xf numFmtId="0" fontId="23" fillId="0" borderId="13" xfId="5" applyFont="1" applyFill="1" applyBorder="1" applyAlignment="1">
      <alignment horizontal="center" vertical="top"/>
    </xf>
    <xf numFmtId="44" fontId="9" fillId="0" borderId="13" xfId="5" applyNumberFormat="1" applyFont="1" applyFill="1" applyBorder="1" applyAlignment="1">
      <alignment vertical="top"/>
    </xf>
    <xf numFmtId="10" fontId="18" fillId="0" borderId="0" xfId="5" applyNumberFormat="1" applyFont="1" applyFill="1" applyBorder="1" applyAlignment="1">
      <alignment horizontal="center" vertical="top" wrapText="1"/>
    </xf>
    <xf numFmtId="0" fontId="18" fillId="0" borderId="0" xfId="5" quotePrefix="1" applyNumberFormat="1" applyFont="1" applyFill="1" applyBorder="1" applyAlignment="1">
      <alignment horizontal="center" vertical="top" wrapText="1"/>
    </xf>
    <xf numFmtId="0" fontId="18" fillId="0" borderId="0" xfId="5" applyNumberFormat="1" applyFont="1" applyFill="1" applyBorder="1" applyAlignment="1">
      <alignment horizontal="center" vertical="top" wrapText="1"/>
    </xf>
    <xf numFmtId="4" fontId="18" fillId="0" borderId="0" xfId="5" applyNumberFormat="1" applyFont="1" applyFill="1" applyBorder="1" applyAlignment="1">
      <alignment horizontal="center" vertical="top" wrapText="1"/>
    </xf>
    <xf numFmtId="4" fontId="19" fillId="0" borderId="0" xfId="5" applyNumberFormat="1" applyFont="1" applyFill="1" applyBorder="1" applyAlignment="1">
      <alignment horizontal="center" vertical="top" wrapText="1"/>
    </xf>
    <xf numFmtId="44" fontId="6" fillId="0" borderId="0" xfId="9" applyFont="1"/>
    <xf numFmtId="0" fontId="7" fillId="0" borderId="2" xfId="5" applyFont="1" applyFill="1" applyBorder="1" applyAlignment="1">
      <alignment horizontal="center" vertical="top" wrapText="1"/>
    </xf>
    <xf numFmtId="165" fontId="8" fillId="0" borderId="13" xfId="5" applyNumberFormat="1" applyFont="1" applyFill="1" applyBorder="1" applyAlignment="1">
      <alignment horizontal="justify" vertical="top" wrapText="1"/>
    </xf>
    <xf numFmtId="0" fontId="8" fillId="0" borderId="13" xfId="5" applyFont="1" applyFill="1" applyBorder="1" applyAlignment="1">
      <alignment horizontal="center" vertical="top" wrapText="1"/>
    </xf>
    <xf numFmtId="165" fontId="8" fillId="0" borderId="3" xfId="5" applyNumberFormat="1" applyFont="1" applyFill="1" applyBorder="1" applyAlignment="1">
      <alignment horizontal="center" vertical="top" wrapText="1"/>
    </xf>
    <xf numFmtId="0" fontId="8" fillId="0" borderId="3" xfId="5" applyFont="1" applyFill="1" applyBorder="1" applyAlignment="1">
      <alignment horizontal="center" vertical="top" wrapText="1"/>
    </xf>
    <xf numFmtId="165" fontId="8" fillId="0" borderId="2" xfId="5" applyNumberFormat="1" applyFont="1" applyFill="1" applyBorder="1" applyAlignment="1">
      <alignment horizontal="justify" vertical="top" wrapText="1"/>
    </xf>
    <xf numFmtId="165" fontId="8" fillId="0" borderId="2" xfId="5" applyNumberFormat="1" applyFont="1" applyFill="1" applyBorder="1" applyAlignment="1">
      <alignment horizontal="center" vertical="top" wrapText="1"/>
    </xf>
    <xf numFmtId="0" fontId="8" fillId="0" borderId="2" xfId="5" applyFont="1" applyFill="1" applyBorder="1" applyAlignment="1">
      <alignment horizontal="center" vertical="top" wrapText="1"/>
    </xf>
    <xf numFmtId="4" fontId="26" fillId="0" borderId="3" xfId="5" applyNumberFormat="1" applyFont="1" applyFill="1" applyBorder="1" applyAlignment="1">
      <alignment horizontal="center" vertical="top" wrapText="1"/>
    </xf>
    <xf numFmtId="0" fontId="9" fillId="0" borderId="0" xfId="5" applyFont="1" applyAlignment="1">
      <alignment horizontal="center" vertical="top" wrapText="1"/>
    </xf>
    <xf numFmtId="0" fontId="1" fillId="0" borderId="0" xfId="14"/>
    <xf numFmtId="0" fontId="31" fillId="0" borderId="0" xfId="14" applyFont="1"/>
    <xf numFmtId="0" fontId="32" fillId="0" borderId="0" xfId="14" applyFont="1"/>
    <xf numFmtId="0" fontId="32" fillId="2" borderId="13" xfId="14" applyFont="1" applyFill="1" applyBorder="1" applyAlignment="1">
      <alignment horizontal="center"/>
    </xf>
    <xf numFmtId="0" fontId="33" fillId="0" borderId="16" xfId="14" applyFont="1" applyBorder="1" applyAlignment="1">
      <alignment horizontal="center" vertical="top" wrapText="1"/>
    </xf>
    <xf numFmtId="0" fontId="1" fillId="0" borderId="0" xfId="14" applyAlignment="1">
      <alignment horizontal="center"/>
    </xf>
    <xf numFmtId="0" fontId="29" fillId="0" borderId="0" xfId="14" applyFont="1" applyAlignment="1">
      <alignment horizontal="center"/>
    </xf>
    <xf numFmtId="0" fontId="29" fillId="0" borderId="0" xfId="14" applyFont="1" applyAlignment="1">
      <alignment horizontal="center" vertical="top"/>
    </xf>
    <xf numFmtId="164" fontId="27" fillId="0" borderId="3" xfId="5" applyNumberFormat="1" applyFont="1" applyFill="1" applyBorder="1" applyAlignment="1">
      <alignment horizontal="center" vertical="top"/>
    </xf>
    <xf numFmtId="4" fontId="27" fillId="0" borderId="2" xfId="5" applyNumberFormat="1" applyFont="1" applyFill="1" applyBorder="1" applyAlignment="1">
      <alignment horizontal="center"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center" vertical="top" wrapText="1"/>
    </xf>
    <xf numFmtId="164" fontId="9" fillId="0" borderId="13" xfId="5" applyNumberFormat="1" applyFont="1" applyFill="1" applyBorder="1" applyAlignment="1">
      <alignment horizontal="center" vertical="top"/>
    </xf>
    <xf numFmtId="164" fontId="9" fillId="0" borderId="2" xfId="5" applyNumberFormat="1" applyFont="1" applyFill="1" applyBorder="1" applyAlignment="1">
      <alignment horizontal="center" vertical="top"/>
    </xf>
    <xf numFmtId="164" fontId="6" fillId="0" borderId="3" xfId="5" applyNumberFormat="1" applyFont="1" applyFill="1" applyBorder="1" applyAlignment="1">
      <alignment horizontal="center" vertical="top"/>
    </xf>
    <xf numFmtId="164" fontId="6" fillId="0" borderId="2" xfId="5" applyNumberFormat="1" applyFont="1" applyFill="1" applyBorder="1" applyAlignment="1">
      <alignment horizontal="center" vertical="top"/>
    </xf>
    <xf numFmtId="0" fontId="15" fillId="0" borderId="3" xfId="5" applyFont="1" applyFill="1" applyBorder="1" applyAlignment="1">
      <alignment horizontal="center" vertical="top" wrapText="1"/>
    </xf>
    <xf numFmtId="0" fontId="7" fillId="0" borderId="13" xfId="5" applyFont="1" applyFill="1" applyBorder="1" applyAlignment="1">
      <alignment horizontal="left" vertical="top" wrapText="1"/>
    </xf>
    <xf numFmtId="44" fontId="34" fillId="0" borderId="13" xfId="5" applyNumberFormat="1" applyFont="1" applyFill="1" applyBorder="1" applyAlignment="1">
      <alignment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center" vertical="top" wrapText="1"/>
    </xf>
    <xf numFmtId="164" fontId="8" fillId="0" borderId="2" xfId="5" applyNumberFormat="1" applyFont="1" applyFill="1" applyBorder="1" applyAlignment="1">
      <alignment horizontal="center" vertical="top" wrapText="1"/>
    </xf>
    <xf numFmtId="166" fontId="8" fillId="0" borderId="2" xfId="5" applyNumberFormat="1" applyFont="1" applyFill="1" applyBorder="1" applyAlignment="1">
      <alignment horizontal="center" vertical="top"/>
    </xf>
    <xf numFmtId="0" fontId="22" fillId="0" borderId="2" xfId="5" applyFont="1" applyFill="1" applyBorder="1" applyAlignment="1">
      <alignment vertical="top"/>
    </xf>
    <xf numFmtId="0" fontId="23" fillId="0" borderId="2" xfId="5" applyFont="1" applyFill="1" applyBorder="1" applyAlignment="1">
      <alignment horizontal="center" vertical="top"/>
    </xf>
    <xf numFmtId="164" fontId="26" fillId="0" borderId="3" xfId="5" applyNumberFormat="1" applyFont="1" applyFill="1" applyBorder="1" applyAlignment="1">
      <alignment horizontal="center" vertical="top"/>
    </xf>
    <xf numFmtId="164" fontId="26" fillId="0" borderId="2" xfId="5" applyNumberFormat="1" applyFont="1" applyFill="1" applyBorder="1" applyAlignment="1">
      <alignment horizontal="center" vertical="top"/>
    </xf>
    <xf numFmtId="10" fontId="8" fillId="0" borderId="3" xfId="5" applyNumberFormat="1" applyFont="1" applyFill="1" applyBorder="1" applyAlignment="1">
      <alignment horizontal="center" vertical="top"/>
    </xf>
    <xf numFmtId="10" fontId="8" fillId="0" borderId="2" xfId="5" applyNumberFormat="1" applyFont="1" applyFill="1" applyBorder="1" applyAlignment="1">
      <alignment horizontal="center" vertical="top"/>
    </xf>
    <xf numFmtId="9" fontId="16" fillId="0" borderId="3" xfId="6" applyFont="1" applyFill="1" applyBorder="1" applyAlignment="1">
      <alignment horizontal="center" vertical="top"/>
    </xf>
    <xf numFmtId="9" fontId="16" fillId="0" borderId="3" xfId="6" applyFont="1" applyFill="1" applyBorder="1" applyAlignment="1">
      <alignment horizontal="center" vertical="top" wrapText="1"/>
    </xf>
    <xf numFmtId="9" fontId="16" fillId="0" borderId="2" xfId="6" applyFont="1" applyFill="1" applyBorder="1" applyAlignment="1">
      <alignment horizontal="center" vertical="top" wrapText="1"/>
    </xf>
    <xf numFmtId="0" fontId="33" fillId="0" borderId="17" xfId="14" applyFont="1" applyBorder="1" applyAlignment="1">
      <alignment horizontal="center" vertical="top" wrapText="1"/>
    </xf>
    <xf numFmtId="0" fontId="33" fillId="0" borderId="18" xfId="14" applyFont="1" applyBorder="1" applyAlignment="1">
      <alignment horizontal="center" vertical="top" wrapText="1"/>
    </xf>
    <xf numFmtId="0" fontId="33" fillId="0" borderId="19" xfId="14" applyFont="1" applyBorder="1" applyAlignment="1">
      <alignment horizontal="center" vertical="top"/>
    </xf>
    <xf numFmtId="0" fontId="33" fillId="0" borderId="20" xfId="14" applyFont="1" applyBorder="1" applyAlignment="1">
      <alignment horizontal="center" vertical="top"/>
    </xf>
    <xf numFmtId="0" fontId="33" fillId="0" borderId="21" xfId="14" applyFont="1" applyBorder="1" applyAlignment="1">
      <alignment horizontal="center" vertical="top"/>
    </xf>
    <xf numFmtId="4" fontId="26" fillId="0" borderId="2" xfId="5" applyNumberFormat="1" applyFont="1" applyFill="1" applyBorder="1" applyAlignment="1">
      <alignment horizontal="center" vertical="top"/>
    </xf>
    <xf numFmtId="0" fontId="7" fillId="0" borderId="3" xfId="5" applyFont="1" applyFill="1" applyBorder="1" applyAlignment="1">
      <alignment horizontal="center" vertical="top" wrapText="1"/>
    </xf>
    <xf numFmtId="44" fontId="34" fillId="0" borderId="13" xfId="5" applyNumberFormat="1" applyFont="1" applyFill="1" applyBorder="1" applyAlignment="1">
      <alignment horizontal="center" vertical="center"/>
    </xf>
    <xf numFmtId="0" fontId="35" fillId="0" borderId="13" xfId="5" applyFont="1" applyFill="1" applyBorder="1" applyAlignment="1">
      <alignment horizontal="center" vertical="top"/>
    </xf>
    <xf numFmtId="0" fontId="36" fillId="0" borderId="0" xfId="5" applyFont="1" applyAlignment="1"/>
    <xf numFmtId="4" fontId="37" fillId="0" borderId="3" xfId="5" applyNumberFormat="1" applyFont="1" applyFill="1" applyBorder="1" applyAlignment="1">
      <alignment horizontal="center" vertical="top"/>
    </xf>
    <xf numFmtId="4" fontId="6" fillId="0" borderId="3" xfId="5" applyNumberFormat="1" applyFont="1" applyFill="1" applyBorder="1" applyAlignment="1">
      <alignment horizontal="center" vertical="top"/>
    </xf>
    <xf numFmtId="4" fontId="37" fillId="0" borderId="2" xfId="5" applyNumberFormat="1" applyFont="1" applyFill="1" applyBorder="1" applyAlignment="1">
      <alignment horizontal="center" vertical="top"/>
    </xf>
    <xf numFmtId="4" fontId="6" fillId="0" borderId="2" xfId="5" applyNumberFormat="1" applyFont="1" applyFill="1" applyBorder="1" applyAlignment="1">
      <alignment horizontal="center" vertical="top"/>
    </xf>
    <xf numFmtId="164" fontId="22" fillId="0" borderId="13" xfId="5" applyNumberFormat="1" applyFont="1" applyFill="1" applyBorder="1" applyAlignment="1">
      <alignment horizontal="center" vertical="top"/>
    </xf>
    <xf numFmtId="164" fontId="7" fillId="0" borderId="13" xfId="5" applyNumberFormat="1" applyFont="1" applyFill="1" applyBorder="1" applyAlignment="1">
      <alignment horizontal="center" vertical="top"/>
    </xf>
    <xf numFmtId="4" fontId="38" fillId="0" borderId="2" xfId="5" applyNumberFormat="1" applyFont="1" applyFill="1" applyBorder="1" applyAlignment="1">
      <alignment horizontal="center" vertical="top"/>
    </xf>
    <xf numFmtId="164" fontId="37" fillId="0" borderId="2" xfId="5" applyNumberFormat="1" applyFont="1" applyFill="1" applyBorder="1" applyAlignment="1">
      <alignment horizontal="center" vertical="top"/>
    </xf>
    <xf numFmtId="44" fontId="7" fillId="0" borderId="2" xfId="5" applyNumberFormat="1" applyFont="1" applyFill="1" applyBorder="1" applyAlignment="1">
      <alignment vertical="top"/>
    </xf>
    <xf numFmtId="4" fontId="18" fillId="0" borderId="2" xfId="5" applyNumberFormat="1" applyFont="1" applyFill="1" applyBorder="1" applyAlignment="1">
      <alignment horizontal="center" vertical="top"/>
    </xf>
    <xf numFmtId="4" fontId="25" fillId="0" borderId="2" xfId="5" applyNumberFormat="1" applyFont="1" applyFill="1" applyBorder="1" applyAlignment="1">
      <alignment horizontal="center" vertical="top"/>
    </xf>
    <xf numFmtId="164" fontId="18" fillId="0" borderId="2" xfId="5" applyNumberFormat="1" applyFont="1" applyFill="1" applyBorder="1" applyAlignment="1">
      <alignment horizontal="center" vertical="top"/>
    </xf>
    <xf numFmtId="0" fontId="39" fillId="0" borderId="20" xfId="14" applyFont="1" applyBorder="1" applyAlignment="1">
      <alignment horizontal="center" vertical="top"/>
    </xf>
    <xf numFmtId="0" fontId="24" fillId="0" borderId="0" xfId="5" applyFont="1" applyAlignment="1">
      <alignment horizontal="center"/>
    </xf>
    <xf numFmtId="0" fontId="13" fillId="0" borderId="0" xfId="5" applyFont="1" applyAlignment="1">
      <alignment horizontal="center" vertical="top"/>
    </xf>
    <xf numFmtId="0" fontId="12" fillId="0" borderId="0" xfId="5" applyFont="1" applyAlignment="1">
      <alignment horizontal="left"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center" vertical="top" wrapText="1"/>
    </xf>
    <xf numFmtId="0" fontId="15" fillId="0" borderId="1" xfId="5" applyFont="1" applyFill="1" applyBorder="1" applyAlignment="1">
      <alignment horizontal="center" vertical="top" wrapText="1"/>
    </xf>
    <xf numFmtId="0" fontId="16" fillId="0" borderId="3" xfId="5" applyFont="1" applyFill="1" applyBorder="1" applyAlignment="1">
      <alignment horizontal="center" vertical="top" wrapText="1"/>
    </xf>
    <xf numFmtId="0" fontId="16" fillId="0" borderId="2" xfId="5" applyFont="1" applyFill="1" applyBorder="1" applyAlignment="1">
      <alignment horizontal="center" vertical="top" wrapText="1"/>
    </xf>
    <xf numFmtId="0" fontId="15" fillId="0" borderId="5" xfId="5" applyFont="1" applyFill="1" applyBorder="1" applyAlignment="1">
      <alignment horizontal="center" vertical="top" wrapText="1"/>
    </xf>
    <xf numFmtId="0" fontId="15" fillId="0" borderId="6" xfId="5" applyFont="1" applyFill="1" applyBorder="1" applyAlignment="1">
      <alignment horizontal="center" vertical="top" wrapText="1"/>
    </xf>
    <xf numFmtId="0" fontId="15" fillId="0" borderId="11" xfId="5" applyFont="1" applyFill="1" applyBorder="1" applyAlignment="1">
      <alignment horizontal="center" vertical="top" wrapText="1"/>
    </xf>
    <xf numFmtId="0" fontId="15" fillId="0" borderId="12" xfId="5" applyFont="1" applyFill="1" applyBorder="1" applyAlignment="1">
      <alignment horizontal="center" vertical="top" wrapText="1"/>
    </xf>
    <xf numFmtId="0" fontId="15" fillId="0" borderId="7" xfId="5" applyFont="1" applyFill="1" applyBorder="1" applyAlignment="1">
      <alignment horizontal="center" vertical="top"/>
    </xf>
    <xf numFmtId="0" fontId="15" fillId="0" borderId="8" xfId="5" applyFont="1" applyFill="1" applyBorder="1" applyAlignment="1">
      <alignment horizontal="center" vertical="top"/>
    </xf>
    <xf numFmtId="0" fontId="15" fillId="0" borderId="9" xfId="5" applyFont="1" applyFill="1" applyBorder="1" applyAlignment="1">
      <alignment horizontal="center" vertical="top"/>
    </xf>
    <xf numFmtId="0" fontId="30" fillId="0" borderId="0" xfId="14" applyFont="1" applyAlignment="1">
      <alignment horizontal="center"/>
    </xf>
  </cellXfs>
  <cellStyles count="15">
    <cellStyle name="Millares 2" xfId="10"/>
    <cellStyle name="Moneda 2" xfId="9"/>
    <cellStyle name="Normal" xfId="0" builtinId="0"/>
    <cellStyle name="Normal 2" xfId="2"/>
    <cellStyle name="Normal 2 2" xfId="3"/>
    <cellStyle name="Normal 2 3" xfId="5"/>
    <cellStyle name="Normal 3" xfId="4"/>
    <cellStyle name="Normal 4" xfId="7"/>
    <cellStyle name="Normal 4 2" xfId="8"/>
    <cellStyle name="Normal 4 2 2" xfId="11"/>
    <cellStyle name="Normal 5" xfId="13"/>
    <cellStyle name="Normal 6" xfId="14"/>
    <cellStyle name="Porcentaje 2" xfId="12"/>
    <cellStyle name="Porcentual 2" xfId="1"/>
    <cellStyle name="Porcentual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124235</xdr:rowOff>
    </xdr:from>
    <xdr:to>
      <xdr:col>2</xdr:col>
      <xdr:colOff>114300</xdr:colOff>
      <xdr:row>38</xdr:row>
      <xdr:rowOff>162335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118648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28</xdr:row>
      <xdr:rowOff>140800</xdr:rowOff>
    </xdr:from>
    <xdr:to>
      <xdr:col>7</xdr:col>
      <xdr:colOff>458000</xdr:colOff>
      <xdr:row>39</xdr:row>
      <xdr:rowOff>13248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5135213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165654</xdr:colOff>
      <xdr:row>28</xdr:row>
      <xdr:rowOff>157369</xdr:rowOff>
    </xdr:from>
    <xdr:to>
      <xdr:col>15</xdr:col>
      <xdr:colOff>460930</xdr:colOff>
      <xdr:row>39</xdr:row>
      <xdr:rowOff>29816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019763" y="7719391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2</xdr:col>
      <xdr:colOff>114300</xdr:colOff>
      <xdr:row>37</xdr:row>
      <xdr:rowOff>38101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0" y="5640457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27</xdr:row>
      <xdr:rowOff>8283</xdr:rowOff>
    </xdr:from>
    <xdr:to>
      <xdr:col>7</xdr:col>
      <xdr:colOff>458000</xdr:colOff>
      <xdr:row>37</xdr:row>
      <xdr:rowOff>46384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5194409" y="5648740"/>
          <a:ext cx="3446808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0</xdr:colOff>
      <xdr:row>26</xdr:row>
      <xdr:rowOff>165649</xdr:rowOff>
    </xdr:from>
    <xdr:to>
      <xdr:col>14</xdr:col>
      <xdr:colOff>868017</xdr:colOff>
      <xdr:row>37</xdr:row>
      <xdr:rowOff>38096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124122" y="5923719"/>
          <a:ext cx="3631095" cy="1767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2</xdr:col>
      <xdr:colOff>114300</xdr:colOff>
      <xdr:row>38</xdr:row>
      <xdr:rowOff>38101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0" y="5972175"/>
          <a:ext cx="3286125" cy="1657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28</xdr:row>
      <xdr:rowOff>8283</xdr:rowOff>
    </xdr:from>
    <xdr:to>
      <xdr:col>7</xdr:col>
      <xdr:colOff>458000</xdr:colOff>
      <xdr:row>38</xdr:row>
      <xdr:rowOff>46384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195651" y="5980458"/>
          <a:ext cx="2482299" cy="1657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0</xdr:colOff>
      <xdr:row>27</xdr:row>
      <xdr:rowOff>165649</xdr:rowOff>
    </xdr:from>
    <xdr:to>
      <xdr:col>14</xdr:col>
      <xdr:colOff>841513</xdr:colOff>
      <xdr:row>38</xdr:row>
      <xdr:rowOff>38096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124122" y="6606206"/>
          <a:ext cx="3604591" cy="1767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74546</xdr:rowOff>
    </xdr:from>
    <xdr:to>
      <xdr:col>2</xdr:col>
      <xdr:colOff>114300</xdr:colOff>
      <xdr:row>44</xdr:row>
      <xdr:rowOff>112646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764698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34</xdr:row>
      <xdr:rowOff>82829</xdr:rowOff>
    </xdr:from>
    <xdr:to>
      <xdr:col>7</xdr:col>
      <xdr:colOff>458000</xdr:colOff>
      <xdr:row>44</xdr:row>
      <xdr:rowOff>120929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5772981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              </a:t>
          </a: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    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0</xdr:colOff>
      <xdr:row>34</xdr:row>
      <xdr:rowOff>74544</xdr:rowOff>
    </xdr:from>
    <xdr:to>
      <xdr:col>13</xdr:col>
      <xdr:colOff>556592</xdr:colOff>
      <xdr:row>44</xdr:row>
      <xdr:rowOff>112643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534400" y="8357153"/>
          <a:ext cx="3260035" cy="176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157370</xdr:rowOff>
    </xdr:from>
    <xdr:to>
      <xdr:col>2</xdr:col>
      <xdr:colOff>114300</xdr:colOff>
      <xdr:row>44</xdr:row>
      <xdr:rowOff>29819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6940827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33</xdr:row>
      <xdr:rowOff>157367</xdr:rowOff>
    </xdr:from>
    <xdr:to>
      <xdr:col>7</xdr:col>
      <xdr:colOff>458000</xdr:colOff>
      <xdr:row>44</xdr:row>
      <xdr:rowOff>29816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6940824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 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      </a:t>
          </a: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0</xdr:colOff>
      <xdr:row>33</xdr:row>
      <xdr:rowOff>149083</xdr:rowOff>
    </xdr:from>
    <xdr:to>
      <xdr:col>14</xdr:col>
      <xdr:colOff>702365</xdr:colOff>
      <xdr:row>44</xdr:row>
      <xdr:rowOff>21530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9124122" y="8186526"/>
          <a:ext cx="3465443" cy="176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57979</xdr:rowOff>
    </xdr:from>
    <xdr:to>
      <xdr:col>2</xdr:col>
      <xdr:colOff>114300</xdr:colOff>
      <xdr:row>36</xdr:row>
      <xdr:rowOff>96079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7230718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26</xdr:row>
      <xdr:rowOff>66262</xdr:rowOff>
    </xdr:from>
    <xdr:to>
      <xdr:col>7</xdr:col>
      <xdr:colOff>458000</xdr:colOff>
      <xdr:row>36</xdr:row>
      <xdr:rowOff>104362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7239001"/>
          <a:ext cx="3446808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530087</xdr:colOff>
      <xdr:row>26</xdr:row>
      <xdr:rowOff>66261</xdr:rowOff>
    </xdr:from>
    <xdr:to>
      <xdr:col>14</xdr:col>
      <xdr:colOff>808383</xdr:colOff>
      <xdr:row>36</xdr:row>
      <xdr:rowOff>104361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9064487" y="6149009"/>
          <a:ext cx="3631096" cy="1760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97659826"/>
          <a:ext cx="32861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26</xdr:row>
      <xdr:rowOff>26092</xdr:rowOff>
    </xdr:from>
    <xdr:to>
      <xdr:col>7</xdr:col>
      <xdr:colOff>458000</xdr:colOff>
      <xdr:row>36</xdr:row>
      <xdr:rowOff>64192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194409" y="6536222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26</xdr:row>
      <xdr:rowOff>24844</xdr:rowOff>
    </xdr:from>
    <xdr:to>
      <xdr:col>14</xdr:col>
      <xdr:colOff>815009</xdr:colOff>
      <xdr:row>36</xdr:row>
      <xdr:rowOff>62943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124122" y="6425644"/>
          <a:ext cx="3578087" cy="1760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117540</xdr:rowOff>
    </xdr:from>
    <xdr:to>
      <xdr:col>2</xdr:col>
      <xdr:colOff>114300</xdr:colOff>
      <xdr:row>37</xdr:row>
      <xdr:rowOff>155640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209752"/>
          <a:ext cx="3286858" cy="1650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27</xdr:row>
      <xdr:rowOff>96515</xdr:rowOff>
    </xdr:from>
    <xdr:to>
      <xdr:col>7</xdr:col>
      <xdr:colOff>458000</xdr:colOff>
      <xdr:row>37</xdr:row>
      <xdr:rowOff>134615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3453" y="5188727"/>
          <a:ext cx="2474239" cy="1650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87926</xdr:colOff>
      <xdr:row>27</xdr:row>
      <xdr:rowOff>109903</xdr:rowOff>
    </xdr:from>
    <xdr:to>
      <xdr:col>15</xdr:col>
      <xdr:colOff>383838</xdr:colOff>
      <xdr:row>38</xdr:row>
      <xdr:rowOff>31409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938849" y="6425711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140812</xdr:rowOff>
    </xdr:from>
    <xdr:to>
      <xdr:col>2</xdr:col>
      <xdr:colOff>114300</xdr:colOff>
      <xdr:row>37</xdr:row>
      <xdr:rowOff>13260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251182"/>
          <a:ext cx="3286539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26</xdr:row>
      <xdr:rowOff>132532</xdr:rowOff>
    </xdr:from>
    <xdr:to>
      <xdr:col>7</xdr:col>
      <xdr:colOff>458000</xdr:colOff>
      <xdr:row>37</xdr:row>
      <xdr:rowOff>4980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5242902"/>
          <a:ext cx="2477743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     </a:t>
          </a: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0</xdr:colOff>
      <xdr:row>26</xdr:row>
      <xdr:rowOff>149086</xdr:rowOff>
    </xdr:from>
    <xdr:to>
      <xdr:col>15</xdr:col>
      <xdr:colOff>295276</xdr:colOff>
      <xdr:row>37</xdr:row>
      <xdr:rowOff>21533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854109" y="6104282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165647</xdr:rowOff>
    </xdr:from>
    <xdr:to>
      <xdr:col>2</xdr:col>
      <xdr:colOff>114300</xdr:colOff>
      <xdr:row>37</xdr:row>
      <xdr:rowOff>38094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491364"/>
          <a:ext cx="3286539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26</xdr:row>
      <xdr:rowOff>149085</xdr:rowOff>
    </xdr:from>
    <xdr:to>
      <xdr:col>7</xdr:col>
      <xdr:colOff>458000</xdr:colOff>
      <xdr:row>37</xdr:row>
      <xdr:rowOff>21532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5474802"/>
          <a:ext cx="2477743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505239</xdr:colOff>
      <xdr:row>27</xdr:row>
      <xdr:rowOff>8283</xdr:rowOff>
    </xdr:from>
    <xdr:to>
      <xdr:col>15</xdr:col>
      <xdr:colOff>229015</xdr:colOff>
      <xdr:row>37</xdr:row>
      <xdr:rowOff>46383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787848" y="5963479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347870</xdr:colOff>
      <xdr:row>4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347870</xdr:colOff>
      <xdr:row>4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2</xdr:col>
      <xdr:colOff>114300</xdr:colOff>
      <xdr:row>50</xdr:row>
      <xdr:rowOff>79517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25924569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40</xdr:row>
      <xdr:rowOff>0</xdr:rowOff>
    </xdr:from>
    <xdr:to>
      <xdr:col>7</xdr:col>
      <xdr:colOff>458000</xdr:colOff>
      <xdr:row>50</xdr:row>
      <xdr:rowOff>87800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25932852"/>
          <a:ext cx="3446808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306457</xdr:colOff>
      <xdr:row>40</xdr:row>
      <xdr:rowOff>1</xdr:rowOff>
    </xdr:from>
    <xdr:to>
      <xdr:col>15</xdr:col>
      <xdr:colOff>30233</xdr:colOff>
      <xdr:row>50</xdr:row>
      <xdr:rowOff>38100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589066" y="18892631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33132</xdr:rowOff>
    </xdr:from>
    <xdr:to>
      <xdr:col>2</xdr:col>
      <xdr:colOff>114300</xdr:colOff>
      <xdr:row>44</xdr:row>
      <xdr:rowOff>71233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10262154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34</xdr:row>
      <xdr:rowOff>41415</xdr:rowOff>
    </xdr:from>
    <xdr:to>
      <xdr:col>7</xdr:col>
      <xdr:colOff>458000</xdr:colOff>
      <xdr:row>44</xdr:row>
      <xdr:rowOff>79516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10270437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256763</xdr:colOff>
      <xdr:row>34</xdr:row>
      <xdr:rowOff>41412</xdr:rowOff>
    </xdr:from>
    <xdr:to>
      <xdr:col>14</xdr:col>
      <xdr:colOff>850212</xdr:colOff>
      <xdr:row>44</xdr:row>
      <xdr:rowOff>79512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539372" y="10270434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132516</xdr:rowOff>
    </xdr:from>
    <xdr:to>
      <xdr:col>2</xdr:col>
      <xdr:colOff>114300</xdr:colOff>
      <xdr:row>39</xdr:row>
      <xdr:rowOff>4964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714994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28</xdr:row>
      <xdr:rowOff>132516</xdr:rowOff>
    </xdr:from>
    <xdr:to>
      <xdr:col>7</xdr:col>
      <xdr:colOff>458000</xdr:colOff>
      <xdr:row>39</xdr:row>
      <xdr:rowOff>4964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5714994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132523</xdr:colOff>
      <xdr:row>28</xdr:row>
      <xdr:rowOff>140803</xdr:rowOff>
    </xdr:from>
    <xdr:to>
      <xdr:col>14</xdr:col>
      <xdr:colOff>725972</xdr:colOff>
      <xdr:row>39</xdr:row>
      <xdr:rowOff>13250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415132" y="7313542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251791</xdr:colOff>
      <xdr:row>5</xdr:row>
      <xdr:rowOff>59634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28261" cy="947529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279948</xdr:colOff>
      <xdr:row>32</xdr:row>
      <xdr:rowOff>38099</xdr:rowOff>
    </xdr:from>
    <xdr:to>
      <xdr:col>2</xdr:col>
      <xdr:colOff>394248</xdr:colOff>
      <xdr:row>35</xdr:row>
      <xdr:rowOff>99388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79948" y="10308534"/>
          <a:ext cx="3374335" cy="57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5</xdr:col>
      <xdr:colOff>238536</xdr:colOff>
      <xdr:row>32</xdr:row>
      <xdr:rowOff>38099</xdr:rowOff>
    </xdr:from>
    <xdr:to>
      <xdr:col>8</xdr:col>
      <xdr:colOff>257556</xdr:colOff>
      <xdr:row>36</xdr:row>
      <xdr:rowOff>165648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618919" y="10308534"/>
          <a:ext cx="2563437" cy="816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      </a:t>
          </a: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395907</xdr:colOff>
      <xdr:row>32</xdr:row>
      <xdr:rowOff>38101</xdr:rowOff>
    </xdr:from>
    <xdr:to>
      <xdr:col>15</xdr:col>
      <xdr:colOff>94834</xdr:colOff>
      <xdr:row>35</xdr:row>
      <xdr:rowOff>145769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930307" y="10308536"/>
          <a:ext cx="3946249" cy="6245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119275</xdr:rowOff>
    </xdr:from>
    <xdr:to>
      <xdr:col>2</xdr:col>
      <xdr:colOff>114300</xdr:colOff>
      <xdr:row>32</xdr:row>
      <xdr:rowOff>112642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9813240"/>
          <a:ext cx="3374335" cy="510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29</xdr:row>
      <xdr:rowOff>127558</xdr:rowOff>
    </xdr:from>
    <xdr:to>
      <xdr:col>7</xdr:col>
      <xdr:colOff>458000</xdr:colOff>
      <xdr:row>32</xdr:row>
      <xdr:rowOff>99389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315335" y="9821523"/>
          <a:ext cx="2577135" cy="488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6626</xdr:colOff>
      <xdr:row>29</xdr:row>
      <xdr:rowOff>119269</xdr:rowOff>
    </xdr:from>
    <xdr:to>
      <xdr:col>14</xdr:col>
      <xdr:colOff>854765</xdr:colOff>
      <xdr:row>32</xdr:row>
      <xdr:rowOff>99389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130748" y="9813234"/>
          <a:ext cx="3611217" cy="496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09845" cy="115252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82826</xdr:rowOff>
    </xdr:from>
    <xdr:to>
      <xdr:col>2</xdr:col>
      <xdr:colOff>114300</xdr:colOff>
      <xdr:row>45</xdr:row>
      <xdr:rowOff>120926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5110369"/>
          <a:ext cx="3286539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DRA. KARLA CÓRDOVA GONZÁLEZ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995126</xdr:colOff>
      <xdr:row>35</xdr:row>
      <xdr:rowOff>99389</xdr:rowOff>
    </xdr:from>
    <xdr:to>
      <xdr:col>7</xdr:col>
      <xdr:colOff>458000</xdr:colOff>
      <xdr:row>45</xdr:row>
      <xdr:rowOff>137489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5194409" y="5126932"/>
          <a:ext cx="2477743" cy="169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DANIEL SEFERINO APODACA LARRINAGA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215346</xdr:colOff>
      <xdr:row>35</xdr:row>
      <xdr:rowOff>74539</xdr:rowOff>
    </xdr:from>
    <xdr:to>
      <xdr:col>14</xdr:col>
      <xdr:colOff>808795</xdr:colOff>
      <xdr:row>45</xdr:row>
      <xdr:rowOff>112639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497955" y="8887235"/>
          <a:ext cx="3856797" cy="169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VÍCTOR OMAR PARTIDA MEDINA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6"/>
  <sheetViews>
    <sheetView topLeftCell="A16" zoomScale="115" zoomScaleNormal="115" workbookViewId="0">
      <selection activeCell="A24" sqref="A24:XFD24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134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257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5"/>
    </row>
    <row r="14" spans="1:15" ht="17.25" thickBot="1" x14ac:dyDescent="0.25">
      <c r="A14" s="74"/>
      <c r="B14" s="67" t="s">
        <v>317</v>
      </c>
      <c r="C14" s="33"/>
      <c r="D14" s="41"/>
      <c r="E14" s="5"/>
      <c r="F14" s="5"/>
      <c r="G14" s="5"/>
      <c r="H14" s="6"/>
      <c r="I14" s="6"/>
      <c r="J14" s="17"/>
      <c r="K14" s="48"/>
      <c r="L14" s="17"/>
      <c r="M14" s="34"/>
      <c r="N14" s="34"/>
      <c r="O14" s="47"/>
    </row>
    <row r="15" spans="1:15" ht="54" x14ac:dyDescent="0.2">
      <c r="A15" s="71" t="s">
        <v>214</v>
      </c>
      <c r="B15" s="43" t="s">
        <v>188</v>
      </c>
      <c r="C15" s="33">
        <v>60000</v>
      </c>
      <c r="D15" s="16">
        <v>60000</v>
      </c>
      <c r="E15" s="5">
        <v>0</v>
      </c>
      <c r="F15" s="5">
        <v>0</v>
      </c>
      <c r="G15" s="5">
        <f>(D15-F15)</f>
        <v>60000</v>
      </c>
      <c r="H15" s="104">
        <v>0</v>
      </c>
      <c r="I15" s="104">
        <f t="shared" ref="I15:I17" si="0">(F15/D15)*100%</f>
        <v>0</v>
      </c>
      <c r="J15" s="17">
        <v>1</v>
      </c>
      <c r="K15" s="48" t="s">
        <v>45</v>
      </c>
      <c r="L15" s="37">
        <v>1</v>
      </c>
      <c r="M15" s="37" t="s">
        <v>34</v>
      </c>
      <c r="N15" s="107" t="s">
        <v>58</v>
      </c>
      <c r="O15" s="48" t="s">
        <v>235</v>
      </c>
    </row>
    <row r="16" spans="1:15" ht="67.5" x14ac:dyDescent="0.2">
      <c r="A16" s="71" t="s">
        <v>215</v>
      </c>
      <c r="B16" s="43" t="s">
        <v>189</v>
      </c>
      <c r="C16" s="33">
        <v>2030000</v>
      </c>
      <c r="D16" s="16">
        <v>2030000</v>
      </c>
      <c r="E16" s="5">
        <v>0</v>
      </c>
      <c r="F16" s="5">
        <v>0</v>
      </c>
      <c r="G16" s="5">
        <f t="shared" ref="G16:G17" si="1">(D16-F16)</f>
        <v>2030000</v>
      </c>
      <c r="H16" s="104">
        <v>0</v>
      </c>
      <c r="I16" s="104">
        <f t="shared" si="0"/>
        <v>0</v>
      </c>
      <c r="J16" s="17">
        <v>290</v>
      </c>
      <c r="K16" s="48" t="s">
        <v>191</v>
      </c>
      <c r="L16" s="37">
        <v>1</v>
      </c>
      <c r="M16" s="37" t="s">
        <v>34</v>
      </c>
      <c r="N16" s="107" t="s">
        <v>58</v>
      </c>
      <c r="O16" s="17" t="s">
        <v>260</v>
      </c>
    </row>
    <row r="17" spans="1:15" ht="67.5" x14ac:dyDescent="0.2">
      <c r="A17" s="70" t="s">
        <v>216</v>
      </c>
      <c r="B17" s="11" t="s">
        <v>190</v>
      </c>
      <c r="C17" s="33">
        <v>2015000</v>
      </c>
      <c r="D17" s="16">
        <v>2015000</v>
      </c>
      <c r="E17" s="5">
        <v>0</v>
      </c>
      <c r="F17" s="5">
        <v>0</v>
      </c>
      <c r="G17" s="5">
        <f t="shared" si="1"/>
        <v>2015000</v>
      </c>
      <c r="H17" s="104">
        <v>0</v>
      </c>
      <c r="I17" s="104">
        <f t="shared" si="0"/>
        <v>0</v>
      </c>
      <c r="J17" s="17">
        <v>140</v>
      </c>
      <c r="K17" s="48" t="s">
        <v>191</v>
      </c>
      <c r="L17" s="17">
        <v>1</v>
      </c>
      <c r="M17" s="106" t="s">
        <v>34</v>
      </c>
      <c r="N17" s="107" t="s">
        <v>58</v>
      </c>
      <c r="O17" s="17" t="s">
        <v>260</v>
      </c>
    </row>
    <row r="18" spans="1:15" ht="17.25" thickBot="1" x14ac:dyDescent="0.25">
      <c r="A18" s="70"/>
      <c r="B18" s="11"/>
      <c r="C18" s="33"/>
      <c r="D18" s="41"/>
      <c r="E18" s="5"/>
      <c r="F18" s="5"/>
      <c r="G18" s="5"/>
      <c r="H18" s="6"/>
      <c r="I18" s="6"/>
      <c r="J18" s="17"/>
      <c r="K18" s="48"/>
      <c r="L18" s="17"/>
      <c r="M18" s="34"/>
      <c r="N18" s="35"/>
      <c r="O18" s="36"/>
    </row>
    <row r="19" spans="1:15" ht="16.5" thickBot="1" x14ac:dyDescent="0.25">
      <c r="A19" s="68"/>
      <c r="B19" s="39" t="s">
        <v>67</v>
      </c>
      <c r="C19" s="40">
        <f>SUM(C15:C18)</f>
        <v>4105000</v>
      </c>
      <c r="D19" s="89">
        <f>SUM(D15:D18)</f>
        <v>4105000</v>
      </c>
      <c r="E19" s="40">
        <f>SUM(E15:E18)</f>
        <v>0</v>
      </c>
      <c r="F19" s="40">
        <f>SUM(F15:F18)</f>
        <v>0</v>
      </c>
      <c r="G19" s="40">
        <f>SUM(G15:G18)</f>
        <v>4105000</v>
      </c>
      <c r="H19" s="6"/>
      <c r="I19" s="6"/>
      <c r="J19" s="17"/>
      <c r="K19" s="48"/>
      <c r="L19" s="17"/>
      <c r="M19" s="34"/>
      <c r="N19" s="34"/>
      <c r="O19" s="47"/>
    </row>
    <row r="20" spans="1:15" ht="13.5" x14ac:dyDescent="0.2">
      <c r="A20" s="70"/>
      <c r="B20" s="43"/>
      <c r="C20" s="44"/>
      <c r="D20" s="45"/>
      <c r="E20" s="46"/>
      <c r="F20" s="17"/>
      <c r="G20" s="17"/>
      <c r="H20" s="6"/>
      <c r="I20" s="6"/>
      <c r="J20" s="17"/>
      <c r="K20" s="48"/>
      <c r="L20" s="17"/>
      <c r="M20" s="34"/>
      <c r="N20" s="34"/>
      <c r="O20" s="47"/>
    </row>
    <row r="21" spans="1:15" ht="14.25" thickBot="1" x14ac:dyDescent="0.25">
      <c r="A21" s="42"/>
      <c r="B21" s="43"/>
      <c r="C21" s="44"/>
      <c r="D21" s="45"/>
      <c r="E21" s="46"/>
      <c r="F21" s="17"/>
      <c r="G21" s="17"/>
      <c r="H21" s="8"/>
      <c r="I21" s="8"/>
      <c r="J21" s="55"/>
      <c r="K21" s="55"/>
      <c r="L21" s="55"/>
      <c r="M21" s="56"/>
      <c r="N21" s="56"/>
      <c r="O21" s="57"/>
    </row>
    <row r="22" spans="1:15" ht="16.5" thickBot="1" x14ac:dyDescent="0.25">
      <c r="A22" s="58"/>
      <c r="B22" s="59" t="s">
        <v>251</v>
      </c>
      <c r="C22" s="60">
        <f>(C19)</f>
        <v>4105000</v>
      </c>
      <c r="D22" s="60">
        <f t="shared" ref="D22:G22" si="2">(D19)</f>
        <v>4105000</v>
      </c>
      <c r="E22" s="60">
        <f t="shared" si="2"/>
        <v>0</v>
      </c>
      <c r="F22" s="60">
        <f t="shared" si="2"/>
        <v>0</v>
      </c>
      <c r="G22" s="60">
        <f t="shared" si="2"/>
        <v>4105000</v>
      </c>
      <c r="H22" s="61"/>
      <c r="I22" s="61"/>
      <c r="J22" s="62"/>
      <c r="K22" s="63"/>
      <c r="L22" s="64"/>
      <c r="M22" s="65"/>
      <c r="N22" s="65"/>
      <c r="O22" s="65"/>
    </row>
    <row r="24" spans="1:15" ht="13.5" x14ac:dyDescent="0.25">
      <c r="A24" s="118" t="s">
        <v>110</v>
      </c>
      <c r="B24" s="118"/>
      <c r="C24" s="118"/>
      <c r="D24" s="118"/>
      <c r="E24" s="118"/>
      <c r="F24" s="118"/>
      <c r="G24" s="118"/>
      <c r="H24" s="118"/>
    </row>
    <row r="26" spans="1:15" x14ac:dyDescent="0.2">
      <c r="C26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4"/>
  <sheetViews>
    <sheetView topLeftCell="A10" zoomScale="115" zoomScaleNormal="115" workbookViewId="0">
      <selection activeCell="I27" sqref="I27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125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4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26.25" thickBot="1" x14ac:dyDescent="0.25">
      <c r="A14" s="69"/>
      <c r="B14" s="32" t="s">
        <v>52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5"/>
      <c r="O14" s="36"/>
    </row>
    <row r="15" spans="1:15" ht="54" x14ac:dyDescent="0.2">
      <c r="A15" s="9" t="s">
        <v>200</v>
      </c>
      <c r="B15" s="11" t="s">
        <v>143</v>
      </c>
      <c r="C15" s="33">
        <v>14.87</v>
      </c>
      <c r="D15" s="102">
        <v>14.87</v>
      </c>
      <c r="E15" s="5">
        <v>0</v>
      </c>
      <c r="F15" s="5">
        <v>0</v>
      </c>
      <c r="G15" s="5">
        <f>(D15-F15)</f>
        <v>14.87</v>
      </c>
      <c r="H15" s="104">
        <v>0</v>
      </c>
      <c r="I15" s="104">
        <f t="shared" ref="I15" si="0">(F15/D15)*100%</f>
        <v>0</v>
      </c>
      <c r="J15" s="17">
        <v>1</v>
      </c>
      <c r="K15" s="48" t="s">
        <v>45</v>
      </c>
      <c r="L15" s="17">
        <v>1</v>
      </c>
      <c r="M15" s="106" t="s">
        <v>34</v>
      </c>
      <c r="N15" s="107" t="s">
        <v>58</v>
      </c>
      <c r="O15" s="48" t="s">
        <v>235</v>
      </c>
    </row>
    <row r="16" spans="1:15" ht="17.25" thickBot="1" x14ac:dyDescent="0.25">
      <c r="A16" s="9"/>
      <c r="B16" s="11"/>
      <c r="C16" s="33"/>
      <c r="D16" s="85"/>
      <c r="E16" s="5"/>
      <c r="F16" s="5"/>
      <c r="G16" s="5"/>
      <c r="H16" s="6"/>
      <c r="I16" s="6"/>
      <c r="J16" s="17"/>
      <c r="K16" s="48"/>
      <c r="L16" s="37"/>
      <c r="M16" s="34"/>
      <c r="N16" s="35"/>
      <c r="O16" s="36"/>
    </row>
    <row r="17" spans="1:15" ht="16.5" thickBot="1" x14ac:dyDescent="0.25">
      <c r="A17" s="68"/>
      <c r="B17" s="39" t="s">
        <v>53</v>
      </c>
      <c r="C17" s="40">
        <f>SUM(C14:C16)</f>
        <v>14.87</v>
      </c>
      <c r="D17" s="89">
        <f>SUM(D14:D16)</f>
        <v>14.87</v>
      </c>
      <c r="E17" s="40">
        <f>SUM(E14:E16)</f>
        <v>0</v>
      </c>
      <c r="F17" s="40">
        <f>SUM(F14:F16)</f>
        <v>0</v>
      </c>
      <c r="G17" s="40">
        <f>SUM(G14:G16)</f>
        <v>14.87</v>
      </c>
      <c r="H17" s="6"/>
      <c r="I17" s="6"/>
      <c r="J17" s="17"/>
      <c r="K17" s="48"/>
      <c r="L17" s="37"/>
      <c r="M17" s="34"/>
      <c r="N17" s="35"/>
      <c r="O17" s="36"/>
    </row>
    <row r="18" spans="1:15" ht="13.5" x14ac:dyDescent="0.2">
      <c r="A18" s="70"/>
      <c r="B18" s="43"/>
      <c r="C18" s="44"/>
      <c r="D18" s="45"/>
      <c r="E18" s="46"/>
      <c r="F18" s="17"/>
      <c r="G18" s="17"/>
      <c r="H18" s="6"/>
      <c r="I18" s="6"/>
      <c r="J18" s="17"/>
      <c r="K18" s="48"/>
      <c r="L18" s="37"/>
      <c r="M18" s="34"/>
      <c r="N18" s="34"/>
      <c r="O18" s="47"/>
    </row>
    <row r="19" spans="1:15" ht="14.25" thickBot="1" x14ac:dyDescent="0.25">
      <c r="A19" s="42"/>
      <c r="B19" s="43"/>
      <c r="C19" s="44"/>
      <c r="D19" s="45"/>
      <c r="E19" s="46"/>
      <c r="F19" s="17"/>
      <c r="G19" s="17"/>
      <c r="H19" s="8"/>
      <c r="I19" s="8"/>
      <c r="J19" s="55"/>
      <c r="K19" s="55"/>
      <c r="L19" s="55"/>
      <c r="M19" s="56"/>
      <c r="N19" s="56"/>
      <c r="O19" s="57"/>
    </row>
    <row r="20" spans="1:15" ht="16.5" thickBot="1" x14ac:dyDescent="0.25">
      <c r="A20" s="58"/>
      <c r="B20" s="59" t="s">
        <v>242</v>
      </c>
      <c r="C20" s="60">
        <f>(C17)</f>
        <v>14.87</v>
      </c>
      <c r="D20" s="60">
        <f>(D17)</f>
        <v>14.87</v>
      </c>
      <c r="E20" s="60" t="e">
        <f>(#REF!)</f>
        <v>#REF!</v>
      </c>
      <c r="F20" s="60">
        <f t="shared" ref="F20:G20" si="1">(F17)</f>
        <v>0</v>
      </c>
      <c r="G20" s="60">
        <f t="shared" si="1"/>
        <v>14.87</v>
      </c>
      <c r="H20" s="61"/>
      <c r="I20" s="61"/>
      <c r="J20" s="62"/>
      <c r="K20" s="63"/>
      <c r="L20" s="64"/>
      <c r="M20" s="65"/>
      <c r="N20" s="65"/>
      <c r="O20" s="65"/>
    </row>
    <row r="22" spans="1:15" ht="13.5" x14ac:dyDescent="0.25">
      <c r="A22" s="118" t="s">
        <v>110</v>
      </c>
      <c r="B22" s="118"/>
      <c r="C22" s="118"/>
      <c r="D22" s="118"/>
      <c r="E22" s="118"/>
      <c r="F22" s="118"/>
      <c r="G22" s="118"/>
      <c r="H22" s="118"/>
    </row>
    <row r="24" spans="1:15" x14ac:dyDescent="0.2">
      <c r="C24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5"/>
  <sheetViews>
    <sheetView topLeftCell="C16" zoomScale="115" zoomScaleNormal="115" workbookViewId="0">
      <selection activeCell="A23" sqref="A23:XFD23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292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97"/>
      <c r="O7" s="76"/>
    </row>
    <row r="8" spans="1:15" ht="16.5" x14ac:dyDescent="0.2">
      <c r="A8" s="96" t="s">
        <v>75</v>
      </c>
      <c r="B8" s="96"/>
      <c r="C8" s="96"/>
      <c r="D8" s="96"/>
      <c r="E8" s="96"/>
      <c r="F8" s="97"/>
      <c r="G8" s="97"/>
      <c r="H8" s="97"/>
      <c r="I8" s="97"/>
      <c r="J8" s="97"/>
      <c r="K8" s="97"/>
      <c r="L8" s="97"/>
      <c r="M8" s="97"/>
      <c r="N8" s="97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42" customHeight="1" thickBot="1" x14ac:dyDescent="0.25">
      <c r="A13" s="26"/>
      <c r="B13" s="94" t="s">
        <v>293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26.25" thickBot="1" x14ac:dyDescent="0.25">
      <c r="A14" s="69"/>
      <c r="B14" s="32" t="s">
        <v>287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5"/>
      <c r="O14" s="48"/>
    </row>
    <row r="15" spans="1:15" ht="40.5" x14ac:dyDescent="0.2">
      <c r="A15" s="9" t="s">
        <v>289</v>
      </c>
      <c r="B15" s="43" t="s">
        <v>290</v>
      </c>
      <c r="C15" s="33">
        <v>0</v>
      </c>
      <c r="D15" s="5">
        <v>483604</v>
      </c>
      <c r="E15" s="5">
        <v>483604</v>
      </c>
      <c r="F15" s="5">
        <v>483604</v>
      </c>
      <c r="G15" s="5">
        <f t="shared" ref="G15:G16" si="0">(D15-F15)</f>
        <v>0</v>
      </c>
      <c r="H15" s="104">
        <v>1</v>
      </c>
      <c r="I15" s="104">
        <f t="shared" ref="I15:I16" si="1">(F15/D15)*100%</f>
        <v>1</v>
      </c>
      <c r="J15" s="17">
        <v>1</v>
      </c>
      <c r="K15" s="48" t="s">
        <v>291</v>
      </c>
      <c r="L15" s="37">
        <v>400</v>
      </c>
      <c r="M15" s="106" t="s">
        <v>237</v>
      </c>
      <c r="N15" s="107" t="s">
        <v>57</v>
      </c>
      <c r="O15" s="10" t="s">
        <v>235</v>
      </c>
    </row>
    <row r="16" spans="1:15" ht="54" x14ac:dyDescent="0.2">
      <c r="A16" s="9" t="s">
        <v>298</v>
      </c>
      <c r="B16" s="43" t="s">
        <v>299</v>
      </c>
      <c r="C16" s="33">
        <v>0</v>
      </c>
      <c r="D16" s="5">
        <v>267632</v>
      </c>
      <c r="E16" s="5">
        <v>133632</v>
      </c>
      <c r="F16" s="5">
        <v>133632</v>
      </c>
      <c r="G16" s="5">
        <f t="shared" si="0"/>
        <v>134000</v>
      </c>
      <c r="H16" s="104">
        <v>0</v>
      </c>
      <c r="I16" s="104">
        <f t="shared" si="1"/>
        <v>0.4993124887905781</v>
      </c>
      <c r="J16" s="17">
        <v>1</v>
      </c>
      <c r="K16" s="48" t="s">
        <v>291</v>
      </c>
      <c r="L16" s="37">
        <v>400</v>
      </c>
      <c r="M16" s="106" t="s">
        <v>237</v>
      </c>
      <c r="N16" s="107" t="s">
        <v>57</v>
      </c>
      <c r="O16" s="10" t="s">
        <v>235</v>
      </c>
    </row>
    <row r="17" spans="1:15" ht="17.25" thickBot="1" x14ac:dyDescent="0.25">
      <c r="A17" s="9"/>
      <c r="B17" s="11"/>
      <c r="C17" s="33"/>
      <c r="D17" s="5"/>
      <c r="E17" s="5"/>
      <c r="F17" s="5"/>
      <c r="G17" s="5"/>
      <c r="H17" s="6"/>
      <c r="I17" s="6"/>
      <c r="J17" s="17"/>
      <c r="K17" s="48"/>
      <c r="L17" s="17"/>
      <c r="M17" s="34"/>
      <c r="N17" s="35"/>
      <c r="O17" s="48"/>
    </row>
    <row r="18" spans="1:15" ht="16.5" thickBot="1" x14ac:dyDescent="0.25">
      <c r="A18" s="68"/>
      <c r="B18" s="39" t="s">
        <v>288</v>
      </c>
      <c r="C18" s="40">
        <f>SUM(C14:C15)</f>
        <v>0</v>
      </c>
      <c r="D18" s="89">
        <f>SUM(D14:D17)</f>
        <v>751236</v>
      </c>
      <c r="E18" s="40">
        <f>SUM(E14:E15)</f>
        <v>483604</v>
      </c>
      <c r="F18" s="89">
        <f t="shared" ref="F18:G18" si="2">SUM(F14:F17)</f>
        <v>617236</v>
      </c>
      <c r="G18" s="89">
        <f t="shared" si="2"/>
        <v>134000</v>
      </c>
      <c r="H18" s="6"/>
      <c r="I18" s="6"/>
      <c r="J18" s="17"/>
      <c r="K18" s="48"/>
      <c r="L18" s="37"/>
      <c r="M18" s="34"/>
      <c r="N18" s="35"/>
      <c r="O18" s="48"/>
    </row>
    <row r="19" spans="1:15" ht="13.5" x14ac:dyDescent="0.2">
      <c r="A19" s="70"/>
      <c r="B19" s="43"/>
      <c r="C19" s="44"/>
      <c r="D19" s="45"/>
      <c r="E19" s="46"/>
      <c r="F19" s="17"/>
      <c r="G19" s="17"/>
      <c r="H19" s="6"/>
      <c r="I19" s="6"/>
      <c r="J19" s="17"/>
      <c r="K19" s="48"/>
      <c r="L19" s="37"/>
      <c r="M19" s="34"/>
      <c r="N19" s="34"/>
      <c r="O19" s="47"/>
    </row>
    <row r="20" spans="1:15" ht="14.25" thickBot="1" x14ac:dyDescent="0.25">
      <c r="A20" s="42"/>
      <c r="B20" s="43"/>
      <c r="C20" s="44"/>
      <c r="D20" s="45"/>
      <c r="E20" s="46"/>
      <c r="F20" s="17"/>
      <c r="G20" s="17"/>
      <c r="H20" s="8"/>
      <c r="I20" s="8"/>
      <c r="J20" s="55"/>
      <c r="K20" s="55"/>
      <c r="L20" s="55"/>
      <c r="M20" s="56"/>
      <c r="N20" s="56"/>
      <c r="O20" s="57"/>
    </row>
    <row r="21" spans="1:15" ht="16.5" thickBot="1" x14ac:dyDescent="0.25">
      <c r="A21" s="58"/>
      <c r="B21" s="59" t="s">
        <v>319</v>
      </c>
      <c r="C21" s="60">
        <f>(C18)</f>
        <v>0</v>
      </c>
      <c r="D21" s="60">
        <f t="shared" ref="D21:G21" si="3">(D18)</f>
        <v>751236</v>
      </c>
      <c r="E21" s="60">
        <f t="shared" si="3"/>
        <v>483604</v>
      </c>
      <c r="F21" s="60">
        <f t="shared" si="3"/>
        <v>617236</v>
      </c>
      <c r="G21" s="60">
        <f t="shared" si="3"/>
        <v>134000</v>
      </c>
      <c r="H21" s="61"/>
      <c r="I21" s="61"/>
      <c r="J21" s="62"/>
      <c r="K21" s="63"/>
      <c r="L21" s="64"/>
      <c r="M21" s="65"/>
      <c r="N21" s="65"/>
      <c r="O21" s="65"/>
    </row>
    <row r="23" spans="1:15" ht="13.5" x14ac:dyDescent="0.25">
      <c r="A23" s="118" t="s">
        <v>110</v>
      </c>
      <c r="B23" s="118"/>
      <c r="C23" s="118"/>
      <c r="D23" s="118"/>
      <c r="E23" s="118"/>
      <c r="F23" s="118"/>
      <c r="G23" s="118"/>
      <c r="H23" s="118"/>
    </row>
    <row r="25" spans="1:15" x14ac:dyDescent="0.2">
      <c r="C25" s="66"/>
    </row>
  </sheetData>
  <sheetProtection sheet="1" objects="1" scenarios="1"/>
  <mergeCells count="11">
    <mergeCell ref="A3:O3"/>
    <mergeCell ref="A4:O4"/>
    <mergeCell ref="A5:O5"/>
    <mergeCell ref="A6:E6"/>
    <mergeCell ref="A7:E7"/>
    <mergeCell ref="F7:M7"/>
    <mergeCell ref="B10:B12"/>
    <mergeCell ref="H10:I11"/>
    <mergeCell ref="J10:M10"/>
    <mergeCell ref="J11:K11"/>
    <mergeCell ref="L11:M11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8"/>
  <sheetViews>
    <sheetView topLeftCell="A10" zoomScale="115" zoomScaleNormal="115" workbookViewId="0">
      <selection activeCell="J49" sqref="J49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124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13.5" thickBot="1" x14ac:dyDescent="0.25">
      <c r="A13" s="26"/>
      <c r="B13" s="94" t="s">
        <v>255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26.25" thickBot="1" x14ac:dyDescent="0.25">
      <c r="A14" s="31"/>
      <c r="B14" s="32" t="s">
        <v>50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5"/>
      <c r="O14" s="36"/>
    </row>
    <row r="15" spans="1:15" ht="54" x14ac:dyDescent="0.2">
      <c r="A15" s="9" t="s">
        <v>199</v>
      </c>
      <c r="B15" s="11" t="s">
        <v>144</v>
      </c>
      <c r="C15" s="33">
        <v>1383375.51</v>
      </c>
      <c r="D15" s="16">
        <v>587511.63</v>
      </c>
      <c r="E15" s="5">
        <v>0</v>
      </c>
      <c r="F15" s="5">
        <v>0</v>
      </c>
      <c r="G15" s="5">
        <f t="shared" ref="G15:G20" si="0">(D15-F15)</f>
        <v>587511.63</v>
      </c>
      <c r="H15" s="104">
        <v>0</v>
      </c>
      <c r="I15" s="104">
        <f t="shared" ref="I15:I20" si="1">(F15/D15)*100%</f>
        <v>0</v>
      </c>
      <c r="J15" s="17">
        <v>1</v>
      </c>
      <c r="K15" s="48" t="s">
        <v>45</v>
      </c>
      <c r="L15" s="37">
        <v>1</v>
      </c>
      <c r="M15" s="17" t="s">
        <v>34</v>
      </c>
      <c r="N15" s="107" t="s">
        <v>58</v>
      </c>
      <c r="O15" s="48" t="s">
        <v>260</v>
      </c>
    </row>
    <row r="16" spans="1:15" ht="27" x14ac:dyDescent="0.2">
      <c r="A16" s="9" t="s">
        <v>224</v>
      </c>
      <c r="B16" s="11" t="s">
        <v>223</v>
      </c>
      <c r="C16" s="33">
        <v>243517.13</v>
      </c>
      <c r="D16" s="16">
        <v>243517.13</v>
      </c>
      <c r="E16" s="5">
        <v>0</v>
      </c>
      <c r="F16" s="5">
        <v>243517.13</v>
      </c>
      <c r="G16" s="5">
        <f t="shared" si="0"/>
        <v>0</v>
      </c>
      <c r="H16" s="104">
        <v>1</v>
      </c>
      <c r="I16" s="104">
        <f t="shared" si="1"/>
        <v>1</v>
      </c>
      <c r="J16" s="17">
        <v>519</v>
      </c>
      <c r="K16" s="48" t="s">
        <v>26</v>
      </c>
      <c r="L16" s="37">
        <v>550</v>
      </c>
      <c r="M16" s="17" t="s">
        <v>237</v>
      </c>
      <c r="N16" s="107" t="s">
        <v>58</v>
      </c>
      <c r="O16" s="48" t="s">
        <v>235</v>
      </c>
    </row>
    <row r="17" spans="1:15" ht="54" x14ac:dyDescent="0.2">
      <c r="A17" s="9" t="s">
        <v>225</v>
      </c>
      <c r="B17" s="11" t="s">
        <v>217</v>
      </c>
      <c r="C17" s="33">
        <v>871866.78</v>
      </c>
      <c r="D17" s="16">
        <v>871866.78</v>
      </c>
      <c r="E17" s="5">
        <v>0</v>
      </c>
      <c r="F17" s="5">
        <v>871866.78</v>
      </c>
      <c r="G17" s="5">
        <f t="shared" si="0"/>
        <v>0</v>
      </c>
      <c r="H17" s="104">
        <v>1</v>
      </c>
      <c r="I17" s="104">
        <f t="shared" si="1"/>
        <v>1</v>
      </c>
      <c r="J17" s="17">
        <v>869</v>
      </c>
      <c r="K17" s="48" t="s">
        <v>26</v>
      </c>
      <c r="L17" s="37">
        <v>6500</v>
      </c>
      <c r="M17" s="17" t="s">
        <v>237</v>
      </c>
      <c r="N17" s="107" t="s">
        <v>58</v>
      </c>
      <c r="O17" s="48" t="s">
        <v>235</v>
      </c>
    </row>
    <row r="18" spans="1:15" ht="40.5" x14ac:dyDescent="0.2">
      <c r="A18" s="9" t="s">
        <v>226</v>
      </c>
      <c r="B18" s="11" t="s">
        <v>218</v>
      </c>
      <c r="C18" s="33">
        <v>1016005.21</v>
      </c>
      <c r="D18" s="16">
        <v>1016005.21</v>
      </c>
      <c r="E18" s="5">
        <v>0</v>
      </c>
      <c r="F18" s="5">
        <v>1016005.21</v>
      </c>
      <c r="G18" s="5">
        <f t="shared" si="0"/>
        <v>0</v>
      </c>
      <c r="H18" s="104">
        <v>1</v>
      </c>
      <c r="I18" s="104">
        <f t="shared" si="1"/>
        <v>1</v>
      </c>
      <c r="J18" s="17">
        <v>1021</v>
      </c>
      <c r="K18" s="48" t="s">
        <v>26</v>
      </c>
      <c r="L18" s="37">
        <v>6500</v>
      </c>
      <c r="M18" s="17" t="s">
        <v>237</v>
      </c>
      <c r="N18" s="107" t="s">
        <v>58</v>
      </c>
      <c r="O18" s="48" t="s">
        <v>235</v>
      </c>
    </row>
    <row r="19" spans="1:15" ht="27" x14ac:dyDescent="0.2">
      <c r="A19" s="9" t="s">
        <v>220</v>
      </c>
      <c r="B19" s="11" t="s">
        <v>219</v>
      </c>
      <c r="C19" s="33">
        <v>0</v>
      </c>
      <c r="D19" s="16">
        <v>1015566.08</v>
      </c>
      <c r="E19" s="5">
        <v>0</v>
      </c>
      <c r="F19" s="5">
        <v>1015566.08</v>
      </c>
      <c r="G19" s="5">
        <f t="shared" si="0"/>
        <v>0</v>
      </c>
      <c r="H19" s="104">
        <v>1</v>
      </c>
      <c r="I19" s="104">
        <f t="shared" si="1"/>
        <v>1</v>
      </c>
      <c r="J19" s="17">
        <v>12800</v>
      </c>
      <c r="K19" s="48" t="s">
        <v>26</v>
      </c>
      <c r="L19" s="37">
        <v>2400</v>
      </c>
      <c r="M19" s="17" t="s">
        <v>237</v>
      </c>
      <c r="N19" s="107" t="s">
        <v>58</v>
      </c>
      <c r="O19" s="48" t="s">
        <v>235</v>
      </c>
    </row>
    <row r="20" spans="1:15" ht="41.25" thickBot="1" x14ac:dyDescent="0.25">
      <c r="A20" s="9" t="s">
        <v>222</v>
      </c>
      <c r="B20" s="11" t="s">
        <v>221</v>
      </c>
      <c r="C20" s="33">
        <v>268610.88</v>
      </c>
      <c r="D20" s="16">
        <v>383120.64000000001</v>
      </c>
      <c r="E20" s="5">
        <v>0</v>
      </c>
      <c r="F20" s="5">
        <v>383120.64000000001</v>
      </c>
      <c r="G20" s="5">
        <f t="shared" si="0"/>
        <v>0</v>
      </c>
      <c r="H20" s="104">
        <v>1</v>
      </c>
      <c r="I20" s="104">
        <f t="shared" si="1"/>
        <v>1</v>
      </c>
      <c r="J20" s="17">
        <v>228.5</v>
      </c>
      <c r="K20" s="48" t="s">
        <v>26</v>
      </c>
      <c r="L20" s="37">
        <v>1300</v>
      </c>
      <c r="M20" s="17" t="s">
        <v>237</v>
      </c>
      <c r="N20" s="107" t="s">
        <v>58</v>
      </c>
      <c r="O20" s="48" t="s">
        <v>235</v>
      </c>
    </row>
    <row r="21" spans="1:15" ht="16.5" thickBot="1" x14ac:dyDescent="0.25">
      <c r="A21" s="68"/>
      <c r="B21" s="39" t="s">
        <v>51</v>
      </c>
      <c r="C21" s="40">
        <f t="shared" ref="C21:D21" si="2">SUM(C15:C20)</f>
        <v>3783375.51</v>
      </c>
      <c r="D21" s="89">
        <f t="shared" si="2"/>
        <v>4117587.47</v>
      </c>
      <c r="E21" s="40">
        <f>SUM(E15:E20)</f>
        <v>0</v>
      </c>
      <c r="F21" s="40">
        <f t="shared" ref="F21:G21" si="3">SUM(F15:F20)</f>
        <v>3530075.8400000003</v>
      </c>
      <c r="G21" s="40">
        <f t="shared" si="3"/>
        <v>587511.63</v>
      </c>
      <c r="H21" s="6"/>
      <c r="I21" s="6"/>
      <c r="J21" s="17"/>
      <c r="K21" s="48"/>
      <c r="L21" s="37"/>
      <c r="M21" s="34"/>
      <c r="N21" s="35"/>
      <c r="O21" s="36"/>
    </row>
    <row r="22" spans="1:15" ht="16.5" x14ac:dyDescent="0.2">
      <c r="A22" s="9"/>
      <c r="B22" s="11"/>
      <c r="C22" s="33"/>
      <c r="D22" s="41"/>
      <c r="E22" s="5"/>
      <c r="F22" s="5"/>
      <c r="G22" s="5"/>
      <c r="H22" s="6"/>
      <c r="I22" s="6"/>
      <c r="J22" s="17"/>
      <c r="K22" s="48"/>
      <c r="L22" s="37"/>
      <c r="M22" s="34"/>
      <c r="N22" s="35"/>
      <c r="O22" s="36"/>
    </row>
    <row r="23" spans="1:15" ht="14.25" thickBot="1" x14ac:dyDescent="0.25">
      <c r="A23" s="42"/>
      <c r="B23" s="43"/>
      <c r="C23" s="44"/>
      <c r="D23" s="45"/>
      <c r="E23" s="46"/>
      <c r="F23" s="17"/>
      <c r="G23" s="17"/>
      <c r="H23" s="8"/>
      <c r="I23" s="8"/>
      <c r="J23" s="55"/>
      <c r="K23" s="55"/>
      <c r="L23" s="55"/>
      <c r="M23" s="56"/>
      <c r="N23" s="56"/>
      <c r="O23" s="57"/>
    </row>
    <row r="24" spans="1:15" ht="16.5" thickBot="1" x14ac:dyDescent="0.25">
      <c r="A24" s="58"/>
      <c r="B24" s="59" t="s">
        <v>241</v>
      </c>
      <c r="C24" s="60">
        <f>(C21)</f>
        <v>3783375.51</v>
      </c>
      <c r="D24" s="60">
        <f t="shared" ref="D24:G24" si="4">(D21)</f>
        <v>4117587.47</v>
      </c>
      <c r="E24" s="60">
        <f t="shared" si="4"/>
        <v>0</v>
      </c>
      <c r="F24" s="60">
        <f t="shared" si="4"/>
        <v>3530075.8400000003</v>
      </c>
      <c r="G24" s="60">
        <f t="shared" si="4"/>
        <v>587511.63</v>
      </c>
      <c r="H24" s="61"/>
      <c r="I24" s="61"/>
      <c r="J24" s="62"/>
      <c r="K24" s="63"/>
      <c r="L24" s="64"/>
      <c r="M24" s="65"/>
      <c r="N24" s="65"/>
      <c r="O24" s="65"/>
    </row>
    <row r="26" spans="1:15" ht="13.5" x14ac:dyDescent="0.25">
      <c r="A26" s="118" t="s">
        <v>110</v>
      </c>
      <c r="B26" s="118"/>
      <c r="C26" s="118"/>
      <c r="D26" s="118"/>
      <c r="E26" s="118"/>
      <c r="F26" s="118"/>
      <c r="G26" s="118"/>
      <c r="H26" s="118"/>
    </row>
    <row r="28" spans="1:15" x14ac:dyDescent="0.2">
      <c r="C28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2"/>
  <sheetViews>
    <sheetView topLeftCell="A28" zoomScale="115" zoomScaleNormal="115" workbookViewId="0">
      <selection activeCell="M46" sqref="M46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123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13.5" thickBot="1" x14ac:dyDescent="0.25">
      <c r="A13" s="26"/>
      <c r="B13" s="94" t="s">
        <v>255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26.25" thickBot="1" x14ac:dyDescent="0.25">
      <c r="A14" s="31"/>
      <c r="B14" s="32" t="s">
        <v>47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5"/>
      <c r="O14" s="36"/>
    </row>
    <row r="15" spans="1:15" ht="27" x14ac:dyDescent="0.2">
      <c r="A15" s="9" t="s">
        <v>77</v>
      </c>
      <c r="B15" s="11" t="s">
        <v>33</v>
      </c>
      <c r="C15" s="16">
        <v>300000</v>
      </c>
      <c r="D15" s="16">
        <v>300000</v>
      </c>
      <c r="E15" s="5">
        <v>0</v>
      </c>
      <c r="F15" s="5">
        <v>0</v>
      </c>
      <c r="G15" s="5">
        <f>(D15-F15)</f>
        <v>300000</v>
      </c>
      <c r="H15" s="104">
        <v>0</v>
      </c>
      <c r="I15" s="104">
        <f t="shared" ref="I15:I16" si="0">(F15/D15)*100%</f>
        <v>0</v>
      </c>
      <c r="J15" s="17">
        <v>1</v>
      </c>
      <c r="K15" s="48" t="s">
        <v>45</v>
      </c>
      <c r="L15" s="37">
        <v>1</v>
      </c>
      <c r="M15" s="106" t="s">
        <v>34</v>
      </c>
      <c r="N15" s="107" t="s">
        <v>57</v>
      </c>
      <c r="O15" s="10" t="s">
        <v>235</v>
      </c>
    </row>
    <row r="16" spans="1:15" ht="27" x14ac:dyDescent="0.2">
      <c r="A16" s="9" t="s">
        <v>78</v>
      </c>
      <c r="B16" s="11" t="s">
        <v>142</v>
      </c>
      <c r="C16" s="16">
        <v>400000</v>
      </c>
      <c r="D16" s="16">
        <v>400000</v>
      </c>
      <c r="E16" s="5">
        <v>0</v>
      </c>
      <c r="F16" s="5">
        <v>0</v>
      </c>
      <c r="G16" s="5">
        <f t="shared" ref="G16" si="1">(D16-F16)</f>
        <v>400000</v>
      </c>
      <c r="H16" s="104">
        <v>0</v>
      </c>
      <c r="I16" s="104">
        <f t="shared" si="0"/>
        <v>0</v>
      </c>
      <c r="J16" s="17">
        <v>112</v>
      </c>
      <c r="K16" s="48" t="s">
        <v>45</v>
      </c>
      <c r="L16" s="37">
        <v>1</v>
      </c>
      <c r="M16" s="106" t="s">
        <v>34</v>
      </c>
      <c r="N16" s="107" t="s">
        <v>57</v>
      </c>
      <c r="O16" s="10" t="s">
        <v>235</v>
      </c>
    </row>
    <row r="17" spans="1:15" ht="17.25" thickBot="1" x14ac:dyDescent="0.25">
      <c r="A17" s="9"/>
      <c r="B17" s="11"/>
      <c r="C17" s="33"/>
      <c r="D17" s="16"/>
      <c r="E17" s="5"/>
      <c r="F17" s="5"/>
      <c r="G17" s="5"/>
      <c r="H17" s="6"/>
      <c r="I17" s="6"/>
      <c r="J17" s="17"/>
      <c r="K17" s="48"/>
      <c r="L17" s="37"/>
      <c r="M17" s="34"/>
      <c r="N17" s="35"/>
      <c r="O17" s="10"/>
    </row>
    <row r="18" spans="1:15" ht="16.5" thickBot="1" x14ac:dyDescent="0.25">
      <c r="A18" s="38"/>
      <c r="B18" s="39" t="s">
        <v>49</v>
      </c>
      <c r="C18" s="40">
        <f>SUM(C15:C17)</f>
        <v>700000</v>
      </c>
      <c r="D18" s="89">
        <f>SUM(D15:D17)</f>
        <v>700000</v>
      </c>
      <c r="E18" s="40">
        <f>SUM(E15:E17)</f>
        <v>0</v>
      </c>
      <c r="F18" s="40">
        <f>SUM(F15:F17)</f>
        <v>0</v>
      </c>
      <c r="G18" s="40">
        <f>SUM(G15:G17)</f>
        <v>700000</v>
      </c>
      <c r="H18" s="6"/>
      <c r="I18" s="6"/>
      <c r="J18" s="17"/>
      <c r="K18" s="48"/>
      <c r="L18" s="37"/>
      <c r="M18" s="34"/>
      <c r="N18" s="35"/>
      <c r="O18" s="36"/>
    </row>
    <row r="19" spans="1:15" ht="17.25" thickBot="1" x14ac:dyDescent="0.25">
      <c r="A19" s="10"/>
      <c r="B19" s="11"/>
      <c r="C19" s="33"/>
      <c r="D19" s="41"/>
      <c r="E19" s="5"/>
      <c r="F19" s="5"/>
      <c r="G19" s="5"/>
      <c r="H19" s="6"/>
      <c r="I19" s="6"/>
      <c r="J19" s="17"/>
      <c r="K19" s="48"/>
      <c r="L19" s="37"/>
      <c r="M19" s="34"/>
      <c r="N19" s="35"/>
      <c r="O19" s="36"/>
    </row>
    <row r="20" spans="1:15" ht="26.25" thickBot="1" x14ac:dyDescent="0.25">
      <c r="A20" s="31"/>
      <c r="B20" s="32" t="s">
        <v>119</v>
      </c>
      <c r="C20" s="33"/>
      <c r="D20" s="41"/>
      <c r="E20" s="5"/>
      <c r="F20" s="5"/>
      <c r="G20" s="5"/>
      <c r="H20" s="6"/>
      <c r="I20" s="6"/>
      <c r="J20" s="17"/>
      <c r="K20" s="48"/>
      <c r="L20" s="37"/>
      <c r="M20" s="34"/>
      <c r="N20" s="35"/>
      <c r="O20" s="36"/>
    </row>
    <row r="21" spans="1:15" ht="40.5" x14ac:dyDescent="0.2">
      <c r="A21" s="9" t="s">
        <v>196</v>
      </c>
      <c r="B21" s="11" t="s">
        <v>139</v>
      </c>
      <c r="C21" s="16">
        <v>85000</v>
      </c>
      <c r="D21" s="16">
        <v>85000</v>
      </c>
      <c r="E21" s="5">
        <v>0</v>
      </c>
      <c r="F21" s="5">
        <v>0</v>
      </c>
      <c r="G21" s="5">
        <f>(D21-F21)</f>
        <v>85000</v>
      </c>
      <c r="H21" s="104">
        <v>0</v>
      </c>
      <c r="I21" s="104">
        <f t="shared" ref="I21:I23" si="2">(F21/D21)*100%</f>
        <v>0</v>
      </c>
      <c r="J21" s="17">
        <v>1</v>
      </c>
      <c r="K21" s="48" t="s">
        <v>141</v>
      </c>
      <c r="L21" s="37">
        <v>1</v>
      </c>
      <c r="M21" s="106" t="s">
        <v>34</v>
      </c>
      <c r="N21" s="107" t="s">
        <v>58</v>
      </c>
      <c r="O21" s="10" t="s">
        <v>235</v>
      </c>
    </row>
    <row r="22" spans="1:15" ht="40.5" x14ac:dyDescent="0.2">
      <c r="A22" s="9" t="s">
        <v>197</v>
      </c>
      <c r="B22" s="11" t="s">
        <v>140</v>
      </c>
      <c r="C22" s="16">
        <v>500000</v>
      </c>
      <c r="D22" s="16">
        <v>500000</v>
      </c>
      <c r="E22" s="5">
        <v>0</v>
      </c>
      <c r="F22" s="5">
        <v>0</v>
      </c>
      <c r="G22" s="5">
        <f t="shared" ref="G22:G23" si="3">(D22-F22)</f>
        <v>500000</v>
      </c>
      <c r="H22" s="104">
        <v>0</v>
      </c>
      <c r="I22" s="104">
        <f t="shared" si="2"/>
        <v>0</v>
      </c>
      <c r="J22" s="17">
        <v>1</v>
      </c>
      <c r="K22" s="48" t="s">
        <v>64</v>
      </c>
      <c r="L22" s="37">
        <v>1</v>
      </c>
      <c r="M22" s="106" t="s">
        <v>34</v>
      </c>
      <c r="N22" s="107" t="s">
        <v>58</v>
      </c>
      <c r="O22" s="10" t="s">
        <v>235</v>
      </c>
    </row>
    <row r="23" spans="1:15" ht="41.25" thickBot="1" x14ac:dyDescent="0.25">
      <c r="A23" s="15" t="s">
        <v>198</v>
      </c>
      <c r="B23" s="12" t="s">
        <v>48</v>
      </c>
      <c r="C23" s="114">
        <v>200000</v>
      </c>
      <c r="D23" s="114">
        <v>200000</v>
      </c>
      <c r="E23" s="13">
        <v>0</v>
      </c>
      <c r="F23" s="13">
        <v>0</v>
      </c>
      <c r="G23" s="13">
        <f t="shared" si="3"/>
        <v>200000</v>
      </c>
      <c r="H23" s="104">
        <v>0</v>
      </c>
      <c r="I23" s="104">
        <f t="shared" si="2"/>
        <v>0</v>
      </c>
      <c r="J23" s="17">
        <v>1</v>
      </c>
      <c r="K23" s="48" t="s">
        <v>65</v>
      </c>
      <c r="L23" s="37">
        <v>1</v>
      </c>
      <c r="M23" s="106" t="s">
        <v>34</v>
      </c>
      <c r="N23" s="107" t="s">
        <v>58</v>
      </c>
      <c r="O23" s="10" t="s">
        <v>235</v>
      </c>
    </row>
    <row r="24" spans="1:15" ht="17.25" thickBot="1" x14ac:dyDescent="0.25">
      <c r="A24" s="10"/>
      <c r="B24" s="11"/>
      <c r="C24" s="33"/>
      <c r="D24" s="41"/>
      <c r="E24" s="5"/>
      <c r="F24" s="5"/>
      <c r="G24" s="5"/>
      <c r="H24" s="6"/>
      <c r="I24" s="6"/>
      <c r="J24" s="17"/>
      <c r="K24" s="48"/>
      <c r="L24" s="37"/>
      <c r="M24" s="17"/>
      <c r="N24" s="35"/>
      <c r="O24" s="36"/>
    </row>
    <row r="25" spans="1:15" ht="16.5" thickBot="1" x14ac:dyDescent="0.25">
      <c r="A25" s="38"/>
      <c r="B25" s="39" t="s">
        <v>32</v>
      </c>
      <c r="C25" s="40">
        <f>SUM(C21:C24)</f>
        <v>785000</v>
      </c>
      <c r="D25" s="89">
        <f>SUM(D21:D24)</f>
        <v>785000</v>
      </c>
      <c r="E25" s="40">
        <f>SUM(E21:E24)</f>
        <v>0</v>
      </c>
      <c r="F25" s="40">
        <f>SUM(F21:F24)</f>
        <v>0</v>
      </c>
      <c r="G25" s="40">
        <f>SUM(G21:G24)</f>
        <v>785000</v>
      </c>
      <c r="H25" s="6"/>
      <c r="I25" s="6"/>
      <c r="J25" s="17"/>
      <c r="K25" s="48"/>
      <c r="L25" s="37"/>
      <c r="M25" s="34"/>
      <c r="N25" s="35"/>
      <c r="O25" s="36"/>
    </row>
    <row r="26" spans="1:15" ht="16.5" x14ac:dyDescent="0.2">
      <c r="A26" s="10"/>
      <c r="B26" s="11"/>
      <c r="C26" s="33"/>
      <c r="D26" s="41"/>
      <c r="E26" s="5"/>
      <c r="F26" s="5"/>
      <c r="G26" s="5"/>
      <c r="H26" s="6"/>
      <c r="I26" s="6"/>
      <c r="J26" s="17"/>
      <c r="K26" s="48"/>
      <c r="L26" s="37"/>
      <c r="M26" s="34"/>
      <c r="N26" s="35"/>
      <c r="O26" s="36"/>
    </row>
    <row r="27" spans="1:15" ht="14.25" thickBot="1" x14ac:dyDescent="0.25">
      <c r="A27" s="42"/>
      <c r="B27" s="43"/>
      <c r="C27" s="44"/>
      <c r="D27" s="45"/>
      <c r="E27" s="46"/>
      <c r="F27" s="17"/>
      <c r="G27" s="17"/>
      <c r="H27" s="8"/>
      <c r="I27" s="8"/>
      <c r="J27" s="55"/>
      <c r="K27" s="55"/>
      <c r="L27" s="55"/>
      <c r="M27" s="56"/>
      <c r="N27" s="56"/>
      <c r="O27" s="57"/>
    </row>
    <row r="28" spans="1:15" ht="16.5" thickBot="1" x14ac:dyDescent="0.25">
      <c r="A28" s="58"/>
      <c r="B28" s="59" t="s">
        <v>240</v>
      </c>
      <c r="C28" s="60">
        <f>(C18+C25)</f>
        <v>1485000</v>
      </c>
      <c r="D28" s="60">
        <f>(D18+D25)</f>
        <v>1485000</v>
      </c>
      <c r="E28" s="60">
        <f>(E18+E25)</f>
        <v>0</v>
      </c>
      <c r="F28" s="60">
        <f>(F18+F25)</f>
        <v>0</v>
      </c>
      <c r="G28" s="60">
        <f>(G18+G25)</f>
        <v>1485000</v>
      </c>
      <c r="H28" s="61"/>
      <c r="I28" s="61"/>
      <c r="J28" s="62"/>
      <c r="K28" s="63"/>
      <c r="L28" s="64"/>
      <c r="M28" s="65"/>
      <c r="N28" s="65"/>
      <c r="O28" s="65"/>
    </row>
    <row r="30" spans="1:15" ht="13.5" x14ac:dyDescent="0.25">
      <c r="A30" s="118" t="s">
        <v>110</v>
      </c>
      <c r="B30" s="118"/>
      <c r="C30" s="118"/>
      <c r="D30" s="118"/>
      <c r="E30" s="118"/>
      <c r="F30" s="118"/>
      <c r="G30" s="118"/>
      <c r="H30" s="118"/>
    </row>
    <row r="32" spans="1:15" x14ac:dyDescent="0.2">
      <c r="C32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4"/>
  <sheetViews>
    <sheetView topLeftCell="D13" zoomScale="115" zoomScaleNormal="115" workbookViewId="0">
      <selection activeCell="A22" sqref="A22:XFD22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122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13.5" thickBot="1" x14ac:dyDescent="0.25">
      <c r="A13" s="26"/>
      <c r="B13" s="94" t="s">
        <v>255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17.25" thickBot="1" x14ac:dyDescent="0.25">
      <c r="A14" s="31"/>
      <c r="B14" s="32" t="s">
        <v>62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5"/>
      <c r="O14" s="36"/>
    </row>
    <row r="15" spans="1:15" ht="67.5" x14ac:dyDescent="0.2">
      <c r="A15" s="9" t="s">
        <v>76</v>
      </c>
      <c r="B15" s="11" t="s">
        <v>138</v>
      </c>
      <c r="C15" s="16">
        <v>3240000</v>
      </c>
      <c r="D15" s="102">
        <v>0</v>
      </c>
      <c r="E15" s="102">
        <v>0</v>
      </c>
      <c r="F15" s="102">
        <v>0</v>
      </c>
      <c r="G15" s="102">
        <f t="shared" ref="G15:G16" si="0">(D15-F15)</f>
        <v>0</v>
      </c>
      <c r="H15" s="104">
        <v>0</v>
      </c>
      <c r="I15" s="104">
        <v>0</v>
      </c>
      <c r="J15" s="17">
        <v>290</v>
      </c>
      <c r="K15" s="48" t="s">
        <v>26</v>
      </c>
      <c r="L15" s="37">
        <v>1</v>
      </c>
      <c r="M15" s="106" t="s">
        <v>34</v>
      </c>
      <c r="N15" s="107" t="s">
        <v>58</v>
      </c>
      <c r="O15" s="9" t="s">
        <v>261</v>
      </c>
    </row>
    <row r="16" spans="1:15" ht="54" x14ac:dyDescent="0.2">
      <c r="A16" s="9" t="s">
        <v>227</v>
      </c>
      <c r="B16" s="11" t="s">
        <v>143</v>
      </c>
      <c r="C16" s="16">
        <v>0</v>
      </c>
      <c r="D16" s="102">
        <v>461622</v>
      </c>
      <c r="E16" s="102">
        <v>0</v>
      </c>
      <c r="F16" s="102">
        <v>461622</v>
      </c>
      <c r="G16" s="102">
        <f t="shared" si="0"/>
        <v>0</v>
      </c>
      <c r="H16" s="104">
        <v>1</v>
      </c>
      <c r="I16" s="104">
        <f t="shared" ref="I16" si="1">(F16/D16)*100%</f>
        <v>1</v>
      </c>
      <c r="J16" s="17">
        <v>1</v>
      </c>
      <c r="K16" s="48" t="s">
        <v>236</v>
      </c>
      <c r="L16" s="37">
        <v>1500</v>
      </c>
      <c r="M16" s="106" t="s">
        <v>237</v>
      </c>
      <c r="N16" s="107" t="s">
        <v>58</v>
      </c>
      <c r="O16" s="10" t="s">
        <v>59</v>
      </c>
    </row>
    <row r="17" spans="1:15" ht="17.25" thickBot="1" x14ac:dyDescent="0.25">
      <c r="A17" s="9"/>
      <c r="B17" s="11"/>
      <c r="C17" s="33"/>
      <c r="D17" s="33"/>
      <c r="E17" s="33"/>
      <c r="F17" s="33"/>
      <c r="G17" s="5"/>
      <c r="H17" s="6"/>
      <c r="I17" s="6"/>
      <c r="J17" s="17"/>
      <c r="K17" s="48"/>
      <c r="L17" s="37"/>
      <c r="M17" s="34"/>
      <c r="N17" s="35"/>
      <c r="O17" s="10"/>
    </row>
    <row r="18" spans="1:15" ht="16.5" thickBot="1" x14ac:dyDescent="0.25">
      <c r="A18" s="38"/>
      <c r="B18" s="39" t="s">
        <v>63</v>
      </c>
      <c r="C18" s="40">
        <f>SUM(C15:C17)</f>
        <v>3240000</v>
      </c>
      <c r="D18" s="89">
        <f t="shared" ref="D18:G18" si="2">SUM(D15:D17)</f>
        <v>461622</v>
      </c>
      <c r="E18" s="40">
        <f t="shared" si="2"/>
        <v>0</v>
      </c>
      <c r="F18" s="40">
        <f>SUM(F15:F17)</f>
        <v>461622</v>
      </c>
      <c r="G18" s="40">
        <f t="shared" si="2"/>
        <v>0</v>
      </c>
      <c r="H18" s="6"/>
      <c r="I18" s="6"/>
      <c r="J18" s="17"/>
      <c r="K18" s="48"/>
      <c r="L18" s="37"/>
      <c r="M18" s="34"/>
      <c r="N18" s="35"/>
      <c r="O18" s="36"/>
    </row>
    <row r="19" spans="1:15" ht="14.25" thickBot="1" x14ac:dyDescent="0.25">
      <c r="A19" s="42"/>
      <c r="B19" s="43"/>
      <c r="C19" s="44"/>
      <c r="D19" s="45"/>
      <c r="E19" s="46"/>
      <c r="F19" s="17"/>
      <c r="G19" s="17"/>
      <c r="H19" s="8"/>
      <c r="I19" s="8"/>
      <c r="J19" s="55"/>
      <c r="K19" s="55"/>
      <c r="L19" s="55"/>
      <c r="M19" s="56"/>
      <c r="N19" s="56"/>
      <c r="O19" s="57"/>
    </row>
    <row r="20" spans="1:15" ht="16.5" thickBot="1" x14ac:dyDescent="0.25">
      <c r="A20" s="58"/>
      <c r="B20" s="59" t="s">
        <v>239</v>
      </c>
      <c r="C20" s="60">
        <f>(C18)</f>
        <v>3240000</v>
      </c>
      <c r="D20" s="60">
        <f t="shared" ref="D20:G20" si="3">(D18)</f>
        <v>461622</v>
      </c>
      <c r="E20" s="60">
        <f t="shared" si="3"/>
        <v>0</v>
      </c>
      <c r="F20" s="60">
        <f t="shared" si="3"/>
        <v>461622</v>
      </c>
      <c r="G20" s="60">
        <f t="shared" si="3"/>
        <v>0</v>
      </c>
      <c r="H20" s="61"/>
      <c r="I20" s="61"/>
      <c r="J20" s="62"/>
      <c r="K20" s="63"/>
      <c r="L20" s="64"/>
      <c r="M20" s="65"/>
      <c r="N20" s="65"/>
      <c r="O20" s="65"/>
    </row>
    <row r="22" spans="1:15" ht="13.5" x14ac:dyDescent="0.25">
      <c r="A22" s="118" t="s">
        <v>110</v>
      </c>
      <c r="B22" s="118"/>
      <c r="C22" s="118"/>
      <c r="D22" s="118"/>
      <c r="E22" s="118"/>
      <c r="F22" s="118"/>
      <c r="G22" s="118"/>
      <c r="H22" s="118"/>
    </row>
    <row r="24" spans="1:15" x14ac:dyDescent="0.2">
      <c r="C24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5"/>
  <sheetViews>
    <sheetView zoomScale="115" zoomScaleNormal="115" workbookViewId="0">
      <selection activeCell="P30" sqref="P30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121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13.5" thickBot="1" x14ac:dyDescent="0.25">
      <c r="A13" s="26"/>
      <c r="B13" s="94" t="s">
        <v>254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17.25" thickBot="1" x14ac:dyDescent="0.25">
      <c r="A14" s="31"/>
      <c r="B14" s="32" t="s">
        <v>27</v>
      </c>
      <c r="C14" s="33"/>
      <c r="D14" s="33"/>
      <c r="E14" s="5"/>
      <c r="F14" s="5"/>
      <c r="G14" s="5"/>
      <c r="H14" s="6"/>
      <c r="I14" s="6"/>
      <c r="J14" s="17"/>
      <c r="K14" s="48"/>
      <c r="L14" s="17"/>
      <c r="M14" s="34"/>
      <c r="N14" s="35"/>
      <c r="O14" s="36"/>
    </row>
    <row r="15" spans="1:15" ht="67.5" x14ac:dyDescent="0.2">
      <c r="A15" s="9" t="s">
        <v>294</v>
      </c>
      <c r="B15" s="11" t="s">
        <v>306</v>
      </c>
      <c r="C15" s="33">
        <v>1300000</v>
      </c>
      <c r="D15" s="16">
        <v>1226784.69</v>
      </c>
      <c r="E15" s="33">
        <v>562464.88</v>
      </c>
      <c r="F15" s="33">
        <v>562464.88</v>
      </c>
      <c r="G15" s="5">
        <f>(D15-F15)</f>
        <v>664319.80999999994</v>
      </c>
      <c r="H15" s="104">
        <v>0.63</v>
      </c>
      <c r="I15" s="104">
        <f>(F15/D15)*100%</f>
        <v>0.458487038992963</v>
      </c>
      <c r="J15" s="17">
        <v>8</v>
      </c>
      <c r="K15" s="48" t="s">
        <v>45</v>
      </c>
      <c r="L15" s="37">
        <v>32</v>
      </c>
      <c r="M15" s="106" t="s">
        <v>46</v>
      </c>
      <c r="N15" s="107" t="s">
        <v>57</v>
      </c>
      <c r="O15" s="9" t="s">
        <v>261</v>
      </c>
    </row>
    <row r="16" spans="1:15" ht="40.5" x14ac:dyDescent="0.2">
      <c r="A16" s="9" t="s">
        <v>194</v>
      </c>
      <c r="B16" s="11" t="s">
        <v>136</v>
      </c>
      <c r="C16" s="33">
        <v>1300000</v>
      </c>
      <c r="D16" s="16">
        <v>1373215.31</v>
      </c>
      <c r="E16" s="33">
        <v>0</v>
      </c>
      <c r="F16" s="33">
        <v>0</v>
      </c>
      <c r="G16" s="5">
        <f t="shared" ref="G16:G17" si="0">(D16-F16)</f>
        <v>1373215.31</v>
      </c>
      <c r="H16" s="104">
        <v>0</v>
      </c>
      <c r="I16" s="104">
        <f t="shared" ref="I16:I17" si="1">(F16/D16)*100%</f>
        <v>0</v>
      </c>
      <c r="J16" s="17">
        <v>8</v>
      </c>
      <c r="K16" s="48" t="s">
        <v>45</v>
      </c>
      <c r="L16" s="37">
        <v>32</v>
      </c>
      <c r="M16" s="106" t="s">
        <v>46</v>
      </c>
      <c r="N16" s="107" t="s">
        <v>57</v>
      </c>
      <c r="O16" s="9" t="s">
        <v>261</v>
      </c>
    </row>
    <row r="17" spans="1:15" ht="54.75" thickBot="1" x14ac:dyDescent="0.25">
      <c r="A17" s="9" t="s">
        <v>195</v>
      </c>
      <c r="B17" s="11" t="s">
        <v>137</v>
      </c>
      <c r="C17" s="33">
        <v>2600000</v>
      </c>
      <c r="D17" s="16">
        <v>2600000</v>
      </c>
      <c r="E17" s="33">
        <v>0</v>
      </c>
      <c r="F17" s="33">
        <v>0</v>
      </c>
      <c r="G17" s="5">
        <f t="shared" si="0"/>
        <v>2600000</v>
      </c>
      <c r="H17" s="104">
        <v>0</v>
      </c>
      <c r="I17" s="104">
        <f t="shared" si="1"/>
        <v>0</v>
      </c>
      <c r="J17" s="17">
        <v>16</v>
      </c>
      <c r="K17" s="48" t="s">
        <v>45</v>
      </c>
      <c r="L17" s="37">
        <v>64</v>
      </c>
      <c r="M17" s="106" t="s">
        <v>46</v>
      </c>
      <c r="N17" s="107" t="s">
        <v>57</v>
      </c>
      <c r="O17" s="9" t="s">
        <v>261</v>
      </c>
    </row>
    <row r="18" spans="1:15" ht="16.5" thickBot="1" x14ac:dyDescent="0.25">
      <c r="A18" s="38"/>
      <c r="B18" s="39" t="s">
        <v>28</v>
      </c>
      <c r="C18" s="40">
        <f>SUM(C15:C17)</f>
        <v>5200000</v>
      </c>
      <c r="D18" s="89">
        <f>SUM(D15:D17)</f>
        <v>5200000</v>
      </c>
      <c r="E18" s="40">
        <f>SUM(E15:E17)</f>
        <v>562464.88</v>
      </c>
      <c r="F18" s="40">
        <f>SUM(F15:F17)</f>
        <v>562464.88</v>
      </c>
      <c r="G18" s="40">
        <f>SUM(G15:G17)</f>
        <v>4637535.12</v>
      </c>
      <c r="H18" s="6"/>
      <c r="I18" s="6"/>
      <c r="J18" s="17"/>
      <c r="K18" s="48"/>
      <c r="L18" s="37"/>
      <c r="M18" s="34"/>
      <c r="N18" s="35"/>
      <c r="O18" s="36"/>
    </row>
    <row r="19" spans="1:15" ht="16.5" x14ac:dyDescent="0.2">
      <c r="A19" s="10"/>
      <c r="B19" s="11"/>
      <c r="C19" s="33"/>
      <c r="D19" s="41"/>
      <c r="E19" s="5"/>
      <c r="F19" s="5"/>
      <c r="G19" s="5"/>
      <c r="H19" s="6"/>
      <c r="I19" s="6"/>
      <c r="J19" s="17"/>
      <c r="K19" s="48"/>
      <c r="L19" s="37"/>
      <c r="M19" s="34"/>
      <c r="N19" s="35"/>
      <c r="O19" s="36"/>
    </row>
    <row r="20" spans="1:15" ht="14.25" thickBot="1" x14ac:dyDescent="0.25">
      <c r="A20" s="42"/>
      <c r="B20" s="43"/>
      <c r="C20" s="44"/>
      <c r="D20" s="45"/>
      <c r="E20" s="46"/>
      <c r="F20" s="17"/>
      <c r="G20" s="17"/>
      <c r="H20" s="8"/>
      <c r="I20" s="8"/>
      <c r="J20" s="55"/>
      <c r="K20" s="55"/>
      <c r="L20" s="55"/>
      <c r="M20" s="56"/>
      <c r="N20" s="56"/>
      <c r="O20" s="57"/>
    </row>
    <row r="21" spans="1:15" ht="16.5" thickBot="1" x14ac:dyDescent="0.25">
      <c r="A21" s="58"/>
      <c r="B21" s="59" t="s">
        <v>238</v>
      </c>
      <c r="C21" s="60">
        <f>(C18)</f>
        <v>5200000</v>
      </c>
      <c r="D21" s="60">
        <f t="shared" ref="D21:G21" si="2">(D18)</f>
        <v>5200000</v>
      </c>
      <c r="E21" s="60">
        <f t="shared" si="2"/>
        <v>562464.88</v>
      </c>
      <c r="F21" s="60">
        <f t="shared" si="2"/>
        <v>562464.88</v>
      </c>
      <c r="G21" s="60">
        <f t="shared" si="2"/>
        <v>4637535.12</v>
      </c>
      <c r="H21" s="61"/>
      <c r="I21" s="61"/>
      <c r="J21" s="62"/>
      <c r="K21" s="63"/>
      <c r="L21" s="64"/>
      <c r="M21" s="65"/>
      <c r="N21" s="65"/>
      <c r="O21" s="65"/>
    </row>
    <row r="23" spans="1:15" ht="13.5" x14ac:dyDescent="0.25">
      <c r="A23" s="118" t="s">
        <v>110</v>
      </c>
      <c r="B23" s="118"/>
      <c r="C23" s="118"/>
      <c r="D23" s="118"/>
      <c r="E23" s="118"/>
      <c r="F23" s="118"/>
      <c r="G23" s="118"/>
      <c r="H23" s="118"/>
    </row>
    <row r="25" spans="1:15" x14ac:dyDescent="0.2">
      <c r="C25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5"/>
  <sheetViews>
    <sheetView topLeftCell="A10" zoomScale="130" zoomScaleNormal="130" workbookViewId="0">
      <selection activeCell="A23" sqref="A23:XFD23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135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257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5"/>
    </row>
    <row r="14" spans="1:15" ht="26.25" thickBot="1" x14ac:dyDescent="0.25">
      <c r="A14" s="69"/>
      <c r="B14" s="32" t="s">
        <v>68</v>
      </c>
      <c r="C14" s="33"/>
      <c r="D14" s="41"/>
      <c r="E14" s="5"/>
      <c r="F14" s="5"/>
      <c r="G14" s="5"/>
      <c r="H14" s="6"/>
      <c r="I14" s="6"/>
      <c r="J14" s="17"/>
      <c r="K14" s="48"/>
      <c r="L14" s="17"/>
      <c r="M14" s="34"/>
      <c r="N14" s="34"/>
      <c r="O14" s="47"/>
    </row>
    <row r="15" spans="1:15" ht="67.5" x14ac:dyDescent="0.2">
      <c r="A15" s="71" t="s">
        <v>262</v>
      </c>
      <c r="B15" s="43" t="s">
        <v>192</v>
      </c>
      <c r="C15" s="33">
        <v>200000</v>
      </c>
      <c r="D15" s="102">
        <v>200000</v>
      </c>
      <c r="E15" s="5">
        <v>0</v>
      </c>
      <c r="F15" s="5">
        <v>0</v>
      </c>
      <c r="G15" s="5">
        <f>(D15-F15)</f>
        <v>200000</v>
      </c>
      <c r="H15" s="104">
        <v>0</v>
      </c>
      <c r="I15" s="104">
        <f t="shared" ref="I15" si="0">(F15/D15)*100%</f>
        <v>0</v>
      </c>
      <c r="J15" s="17">
        <v>1</v>
      </c>
      <c r="K15" s="48" t="s">
        <v>45</v>
      </c>
      <c r="L15" s="37">
        <v>1</v>
      </c>
      <c r="M15" s="37" t="s">
        <v>34</v>
      </c>
      <c r="N15" s="107" t="s">
        <v>58</v>
      </c>
      <c r="O15" s="48" t="s">
        <v>235</v>
      </c>
    </row>
    <row r="16" spans="1:15" ht="17.25" thickBot="1" x14ac:dyDescent="0.25">
      <c r="A16" s="70"/>
      <c r="B16" s="11"/>
      <c r="C16" s="33"/>
      <c r="D16" s="41"/>
      <c r="E16" s="5"/>
      <c r="F16" s="5"/>
      <c r="G16" s="5"/>
      <c r="H16" s="6"/>
      <c r="I16" s="6"/>
      <c r="J16" s="17"/>
      <c r="K16" s="48"/>
      <c r="L16" s="17"/>
      <c r="M16" s="34"/>
      <c r="N16" s="35"/>
      <c r="O16" s="36"/>
    </row>
    <row r="17" spans="1:15" ht="16.5" thickBot="1" x14ac:dyDescent="0.25">
      <c r="A17" s="68"/>
      <c r="B17" s="39" t="s">
        <v>193</v>
      </c>
      <c r="C17" s="40">
        <f>SUM(C15:C16)</f>
        <v>200000</v>
      </c>
      <c r="D17" s="89">
        <f>SUM(D15:D16)</f>
        <v>200000</v>
      </c>
      <c r="E17" s="40">
        <f>SUM(E15:E16)</f>
        <v>0</v>
      </c>
      <c r="F17" s="40">
        <f>SUM(F15:F16)</f>
        <v>0</v>
      </c>
      <c r="G17" s="40">
        <f>SUM(G15:G16)</f>
        <v>200000</v>
      </c>
      <c r="H17" s="6"/>
      <c r="I17" s="6"/>
      <c r="J17" s="17"/>
      <c r="K17" s="48"/>
      <c r="L17" s="17"/>
      <c r="M17" s="34"/>
      <c r="N17" s="34"/>
      <c r="O17" s="47"/>
    </row>
    <row r="18" spans="1:15" ht="13.5" x14ac:dyDescent="0.2">
      <c r="A18" s="70"/>
      <c r="B18" s="43"/>
      <c r="C18" s="44"/>
      <c r="D18" s="45"/>
      <c r="E18" s="46"/>
      <c r="F18" s="17"/>
      <c r="G18" s="17"/>
      <c r="H18" s="6"/>
      <c r="I18" s="6"/>
      <c r="J18" s="17"/>
      <c r="K18" s="48"/>
      <c r="L18" s="17"/>
      <c r="M18" s="34"/>
      <c r="N18" s="34"/>
      <c r="O18" s="47"/>
    </row>
    <row r="19" spans="1:15" ht="14.25" thickBot="1" x14ac:dyDescent="0.25">
      <c r="A19" s="42"/>
      <c r="B19" s="43"/>
      <c r="C19" s="44"/>
      <c r="D19" s="45"/>
      <c r="E19" s="46"/>
      <c r="F19" s="17"/>
      <c r="G19" s="17"/>
      <c r="H19" s="8"/>
      <c r="I19" s="8"/>
      <c r="J19" s="55"/>
      <c r="K19" s="55"/>
      <c r="L19" s="55"/>
      <c r="M19" s="56"/>
      <c r="N19" s="56"/>
      <c r="O19" s="57"/>
    </row>
    <row r="20" spans="1:15" ht="16.5" thickBot="1" x14ac:dyDescent="0.25">
      <c r="A20" s="58"/>
      <c r="B20" s="59" t="s">
        <v>252</v>
      </c>
      <c r="C20" s="60">
        <f>(C17)</f>
        <v>200000</v>
      </c>
      <c r="D20" s="60">
        <f t="shared" ref="D20:G20" si="1">(D17)</f>
        <v>200000</v>
      </c>
      <c r="E20" s="60">
        <f t="shared" si="1"/>
        <v>0</v>
      </c>
      <c r="F20" s="60">
        <f t="shared" si="1"/>
        <v>0</v>
      </c>
      <c r="G20" s="60">
        <f t="shared" si="1"/>
        <v>200000</v>
      </c>
      <c r="H20" s="61"/>
      <c r="I20" s="61"/>
      <c r="J20" s="62"/>
      <c r="K20" s="63"/>
      <c r="L20" s="64"/>
      <c r="M20" s="65"/>
      <c r="N20" s="65"/>
      <c r="O20" s="65"/>
    </row>
    <row r="21" spans="1:15" ht="18.75" thickBot="1" x14ac:dyDescent="0.25">
      <c r="A21" s="58"/>
      <c r="B21" s="117" t="s">
        <v>253</v>
      </c>
      <c r="C21" s="116">
        <f>('61102'!C21+'61201'!C20+'61203'!C28+'61204'!C24+'61304'!C21+'61404'!C20+'61406'!C29+'61408'!C26+'61409'!C27+'61410'!C22+'61419'!C29+'61422'!C36+'61424'!C20+'61425'!C20+'61701'!C22+'61702-ULTIMA HOJA DE TOTALES'!C20)</f>
        <v>91768450.040000007</v>
      </c>
      <c r="D21" s="116">
        <f>('61102'!D21+'61201'!D20+'61203'!D28+'61204'!D24+'61304'!D21+'61404'!D20+'61406'!D29+'61408'!D26+'61409'!D27+'61410'!D22+'61419'!D29+'61422'!D36+'61424'!D20+'61425'!D20+'61701'!D22+'61702-ULTIMA HOJA DE TOTALES'!D20)</f>
        <v>88707545.500000015</v>
      </c>
      <c r="E21" s="95" t="e">
        <f>('61102'!E21+'61201'!E20+'61203'!E28+'61204'!E24+'61304'!E21+'61404'!E20+'61406'!E29+'61408'!E26+'61409'!E27+'61410'!E22+'61419'!E29+'61422'!E36+'61424'!E20+'61425'!E20+'61701'!E22+'61702-ULTIMA HOJA DE TOTALES'!E20)</f>
        <v>#REF!</v>
      </c>
      <c r="F21" s="116">
        <f>('61102'!F21+'61201'!F20+'61203'!F28+'61204'!F24+'61304'!F21+'61404'!F20+'61406'!F29+'61408'!F26+'61409'!F27+'61410'!F22+'61419'!F29+'61422'!F36+'61424'!F20+'61425'!F20+'61701'!F22+'61702-ULTIMA HOJA DE TOTALES'!F20)</f>
        <v>49834717.18</v>
      </c>
      <c r="G21" s="116">
        <f>('61102'!G21+'61201'!G20+'61203'!G28+'61204'!G24+'61304'!G21+'61404'!G20+'61406'!G29+'61408'!G26+'61409'!G27+'61410'!G22+'61419'!G29+'61422'!G36+'61424'!G20+'61425'!G20+'61701'!G22+'61702-ULTIMA HOJA DE TOTALES'!G20)</f>
        <v>38872828.32</v>
      </c>
    </row>
    <row r="23" spans="1:15" ht="13.5" x14ac:dyDescent="0.25">
      <c r="A23" s="118" t="s">
        <v>110</v>
      </c>
      <c r="B23" s="118"/>
      <c r="C23" s="118"/>
      <c r="D23" s="118"/>
      <c r="E23" s="118"/>
      <c r="F23" s="118"/>
      <c r="G23" s="118"/>
      <c r="H23" s="118"/>
    </row>
    <row r="25" spans="1:15" x14ac:dyDescent="0.2">
      <c r="C25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8.28515625" style="77" customWidth="1"/>
    <col min="2" max="2" width="65.140625" style="77" customWidth="1"/>
    <col min="3" max="3" width="34.140625" style="77" customWidth="1"/>
    <col min="4" max="4" width="26.5703125" style="77" customWidth="1"/>
    <col min="5" max="16384" width="11.42578125" style="77"/>
  </cols>
  <sheetData>
    <row r="1" spans="1:4" ht="18" x14ac:dyDescent="0.25">
      <c r="A1" s="147" t="s">
        <v>118</v>
      </c>
      <c r="B1" s="147"/>
      <c r="C1" s="147"/>
      <c r="D1" s="147"/>
    </row>
    <row r="2" spans="1:4" ht="16.5" x14ac:dyDescent="0.3">
      <c r="A2" s="78"/>
      <c r="B2" s="78"/>
      <c r="C2" s="78"/>
      <c r="D2" s="78"/>
    </row>
    <row r="3" spans="1:4" ht="16.5" x14ac:dyDescent="0.3">
      <c r="A3" s="79" t="s">
        <v>114</v>
      </c>
      <c r="B3" s="79"/>
      <c r="C3" s="78"/>
      <c r="D3" s="78"/>
    </row>
    <row r="4" spans="1:4" ht="16.5" x14ac:dyDescent="0.3">
      <c r="A4" s="79" t="s">
        <v>307</v>
      </c>
      <c r="B4" s="79"/>
      <c r="C4" s="78"/>
      <c r="D4" s="78"/>
    </row>
    <row r="5" spans="1:4" ht="6.6" customHeight="1" thickBot="1" x14ac:dyDescent="0.35">
      <c r="A5" s="78"/>
      <c r="B5" s="78"/>
      <c r="C5" s="78"/>
      <c r="D5" s="78"/>
    </row>
    <row r="6" spans="1:4" ht="19.149999999999999" customHeight="1" thickBot="1" x14ac:dyDescent="0.35">
      <c r="A6" s="80" t="s">
        <v>115</v>
      </c>
      <c r="B6" s="80" t="s">
        <v>116</v>
      </c>
      <c r="C6" s="80" t="s">
        <v>107</v>
      </c>
      <c r="D6" s="80" t="s">
        <v>117</v>
      </c>
    </row>
    <row r="7" spans="1:4" ht="15.75" thickBot="1" x14ac:dyDescent="0.3">
      <c r="A7" s="31"/>
      <c r="B7" s="32" t="s">
        <v>27</v>
      </c>
      <c r="C7" s="110"/>
      <c r="D7" s="111"/>
    </row>
    <row r="8" spans="1:4" ht="40.5" x14ac:dyDescent="0.25">
      <c r="A8" s="9" t="s">
        <v>294</v>
      </c>
      <c r="B8" s="11" t="s">
        <v>308</v>
      </c>
      <c r="C8" s="81" t="s">
        <v>309</v>
      </c>
      <c r="D8" s="131" t="s">
        <v>320</v>
      </c>
    </row>
    <row r="9" spans="1:4" ht="27" x14ac:dyDescent="0.25">
      <c r="A9" s="9" t="s">
        <v>194</v>
      </c>
      <c r="B9" s="11" t="s">
        <v>136</v>
      </c>
      <c r="C9" s="81"/>
      <c r="D9" s="112"/>
    </row>
    <row r="10" spans="1:4" ht="27.75" thickBot="1" x14ac:dyDescent="0.3">
      <c r="A10" s="9" t="s">
        <v>195</v>
      </c>
      <c r="B10" s="11" t="s">
        <v>137</v>
      </c>
      <c r="C10" s="81"/>
      <c r="D10" s="112"/>
    </row>
    <row r="11" spans="1:4" ht="15.75" thickBot="1" x14ac:dyDescent="0.3">
      <c r="A11" s="31"/>
      <c r="B11" s="32" t="s">
        <v>62</v>
      </c>
      <c r="C11" s="81"/>
      <c r="D11" s="112"/>
    </row>
    <row r="12" spans="1:4" ht="40.5" x14ac:dyDescent="0.25">
      <c r="A12" s="9" t="s">
        <v>76</v>
      </c>
      <c r="B12" s="11" t="s">
        <v>138</v>
      </c>
      <c r="C12" s="81"/>
      <c r="D12" s="112"/>
    </row>
    <row r="13" spans="1:4" ht="27.75" thickBot="1" x14ac:dyDescent="0.3">
      <c r="A13" s="9" t="s">
        <v>227</v>
      </c>
      <c r="B13" s="11" t="s">
        <v>143</v>
      </c>
      <c r="C13" s="81" t="s">
        <v>310</v>
      </c>
      <c r="D13" s="131" t="s">
        <v>322</v>
      </c>
    </row>
    <row r="14" spans="1:4" ht="15.75" thickBot="1" x14ac:dyDescent="0.3">
      <c r="A14" s="31"/>
      <c r="B14" s="32" t="s">
        <v>295</v>
      </c>
      <c r="C14" s="81"/>
      <c r="D14" s="112"/>
    </row>
    <row r="15" spans="1:4" ht="27" x14ac:dyDescent="0.25">
      <c r="A15" s="9" t="s">
        <v>289</v>
      </c>
      <c r="B15" s="43" t="s">
        <v>290</v>
      </c>
      <c r="C15" s="81"/>
      <c r="D15" s="112" t="s">
        <v>321</v>
      </c>
    </row>
    <row r="16" spans="1:4" ht="27.75" thickBot="1" x14ac:dyDescent="0.3">
      <c r="A16" s="9" t="s">
        <v>298</v>
      </c>
      <c r="B16" s="43" t="s">
        <v>299</v>
      </c>
      <c r="C16" s="81"/>
      <c r="D16" s="112"/>
    </row>
    <row r="17" spans="1:4" ht="15.75" thickBot="1" x14ac:dyDescent="0.3">
      <c r="A17" s="31"/>
      <c r="B17" s="32" t="s">
        <v>47</v>
      </c>
      <c r="C17" s="81"/>
      <c r="D17" s="112"/>
    </row>
    <row r="18" spans="1:4" x14ac:dyDescent="0.25">
      <c r="A18" s="9" t="s">
        <v>77</v>
      </c>
      <c r="B18" s="11" t="s">
        <v>33</v>
      </c>
      <c r="C18" s="81"/>
      <c r="D18" s="112"/>
    </row>
    <row r="19" spans="1:4" ht="15.75" thickBot="1" x14ac:dyDescent="0.3">
      <c r="A19" s="9" t="s">
        <v>78</v>
      </c>
      <c r="B19" s="11" t="s">
        <v>142</v>
      </c>
      <c r="C19" s="81"/>
      <c r="D19" s="112"/>
    </row>
    <row r="20" spans="1:4" ht="15.75" thickBot="1" x14ac:dyDescent="0.3">
      <c r="A20" s="31"/>
      <c r="B20" s="32" t="s">
        <v>119</v>
      </c>
      <c r="C20" s="81"/>
      <c r="D20" s="112"/>
    </row>
    <row r="21" spans="1:4" ht="27" x14ac:dyDescent="0.25">
      <c r="A21" s="9" t="s">
        <v>196</v>
      </c>
      <c r="B21" s="11" t="s">
        <v>139</v>
      </c>
      <c r="C21" s="81"/>
      <c r="D21" s="112"/>
    </row>
    <row r="22" spans="1:4" ht="27" x14ac:dyDescent="0.25">
      <c r="A22" s="9" t="s">
        <v>197</v>
      </c>
      <c r="B22" s="11" t="s">
        <v>140</v>
      </c>
      <c r="C22" s="81"/>
      <c r="D22" s="112"/>
    </row>
    <row r="23" spans="1:4" ht="27.75" thickBot="1" x14ac:dyDescent="0.3">
      <c r="A23" s="15" t="s">
        <v>198</v>
      </c>
      <c r="B23" s="12" t="s">
        <v>48</v>
      </c>
      <c r="C23" s="81"/>
      <c r="D23" s="112"/>
    </row>
    <row r="24" spans="1:4" ht="15.75" thickBot="1" x14ac:dyDescent="0.3">
      <c r="A24" s="31"/>
      <c r="B24" s="32" t="s">
        <v>50</v>
      </c>
      <c r="C24" s="81"/>
      <c r="D24" s="112"/>
    </row>
    <row r="25" spans="1:4" ht="27" x14ac:dyDescent="0.25">
      <c r="A25" s="9" t="s">
        <v>199</v>
      </c>
      <c r="B25" s="11" t="s">
        <v>144</v>
      </c>
      <c r="C25" s="81"/>
      <c r="D25" s="112"/>
    </row>
    <row r="26" spans="1:4" ht="27" x14ac:dyDescent="0.25">
      <c r="A26" s="9" t="s">
        <v>224</v>
      </c>
      <c r="B26" s="11" t="s">
        <v>223</v>
      </c>
      <c r="C26" s="81" t="s">
        <v>228</v>
      </c>
      <c r="D26" s="131" t="s">
        <v>320</v>
      </c>
    </row>
    <row r="27" spans="1:4" ht="27.75" thickBot="1" x14ac:dyDescent="0.3">
      <c r="A27" s="15" t="s">
        <v>225</v>
      </c>
      <c r="B27" s="12" t="s">
        <v>217</v>
      </c>
      <c r="C27" s="109" t="s">
        <v>258</v>
      </c>
      <c r="D27" s="131" t="s">
        <v>320</v>
      </c>
    </row>
    <row r="28" spans="1:4" ht="38.25" x14ac:dyDescent="0.25">
      <c r="A28" s="9" t="s">
        <v>226</v>
      </c>
      <c r="B28" s="11" t="s">
        <v>218</v>
      </c>
      <c r="C28" s="81" t="s">
        <v>259</v>
      </c>
      <c r="D28" s="131" t="s">
        <v>320</v>
      </c>
    </row>
    <row r="29" spans="1:4" ht="27" x14ac:dyDescent="0.25">
      <c r="A29" s="9" t="s">
        <v>220</v>
      </c>
      <c r="B29" s="11" t="s">
        <v>219</v>
      </c>
      <c r="C29" s="81" t="s">
        <v>311</v>
      </c>
      <c r="D29" s="131" t="s">
        <v>320</v>
      </c>
    </row>
    <row r="30" spans="1:4" ht="27.75" thickBot="1" x14ac:dyDescent="0.3">
      <c r="A30" s="9" t="s">
        <v>222</v>
      </c>
      <c r="B30" s="11" t="s">
        <v>221</v>
      </c>
      <c r="C30" s="81" t="s">
        <v>312</v>
      </c>
      <c r="D30" s="131" t="s">
        <v>322</v>
      </c>
    </row>
    <row r="31" spans="1:4" ht="15.75" thickBot="1" x14ac:dyDescent="0.3">
      <c r="A31" s="69"/>
      <c r="B31" s="32" t="s">
        <v>52</v>
      </c>
      <c r="C31" s="81"/>
      <c r="D31" s="112"/>
    </row>
    <row r="32" spans="1:4" ht="27.75" thickBot="1" x14ac:dyDescent="0.3">
      <c r="A32" s="9" t="s">
        <v>200</v>
      </c>
      <c r="B32" s="11" t="s">
        <v>143</v>
      </c>
      <c r="C32" s="81"/>
      <c r="D32" s="112"/>
    </row>
    <row r="33" spans="1:4" ht="15.75" thickBot="1" x14ac:dyDescent="0.3">
      <c r="A33" s="69"/>
      <c r="B33" s="32" t="s">
        <v>145</v>
      </c>
      <c r="C33" s="81"/>
      <c r="D33" s="112"/>
    </row>
    <row r="34" spans="1:4" x14ac:dyDescent="0.25">
      <c r="A34" s="9" t="s">
        <v>201</v>
      </c>
      <c r="B34" s="11" t="s">
        <v>112</v>
      </c>
      <c r="C34" s="81"/>
      <c r="D34" s="112"/>
    </row>
    <row r="35" spans="1:4" ht="40.5" x14ac:dyDescent="0.25">
      <c r="A35" s="9" t="s">
        <v>202</v>
      </c>
      <c r="B35" s="11" t="s">
        <v>147</v>
      </c>
      <c r="C35" s="81"/>
      <c r="D35" s="112"/>
    </row>
    <row r="36" spans="1:4" ht="54.75" thickBot="1" x14ac:dyDescent="0.3">
      <c r="A36" s="9" t="s">
        <v>203</v>
      </c>
      <c r="B36" s="11" t="s">
        <v>148</v>
      </c>
      <c r="C36" s="81"/>
      <c r="D36" s="112"/>
    </row>
    <row r="37" spans="1:4" ht="15.75" thickBot="1" x14ac:dyDescent="0.3">
      <c r="A37" s="69"/>
      <c r="B37" s="32" t="s">
        <v>60</v>
      </c>
      <c r="C37" s="81"/>
      <c r="D37" s="112"/>
    </row>
    <row r="38" spans="1:4" x14ac:dyDescent="0.25">
      <c r="A38" s="9" t="s">
        <v>79</v>
      </c>
      <c r="B38" s="11" t="s">
        <v>35</v>
      </c>
      <c r="C38" s="81"/>
      <c r="D38" s="112"/>
    </row>
    <row r="39" spans="1:4" ht="15.75" thickBot="1" x14ac:dyDescent="0.3">
      <c r="A39" s="9" t="s">
        <v>80</v>
      </c>
      <c r="B39" s="11" t="s">
        <v>36</v>
      </c>
      <c r="C39" s="81"/>
      <c r="D39" s="112"/>
    </row>
    <row r="40" spans="1:4" ht="15.75" thickBot="1" x14ac:dyDescent="0.3">
      <c r="A40" s="69"/>
      <c r="B40" s="32" t="s">
        <v>19</v>
      </c>
      <c r="C40" s="81"/>
      <c r="D40" s="112"/>
    </row>
    <row r="41" spans="1:4" ht="27" x14ac:dyDescent="0.25">
      <c r="A41" s="9" t="s">
        <v>81</v>
      </c>
      <c r="B41" s="11" t="s">
        <v>149</v>
      </c>
      <c r="C41" s="81"/>
      <c r="D41" s="112"/>
    </row>
    <row r="42" spans="1:4" ht="27" x14ac:dyDescent="0.25">
      <c r="A42" s="9" t="s">
        <v>82</v>
      </c>
      <c r="B42" s="11" t="s">
        <v>150</v>
      </c>
      <c r="C42" s="81"/>
      <c r="D42" s="112"/>
    </row>
    <row r="43" spans="1:4" ht="27" x14ac:dyDescent="0.25">
      <c r="A43" s="9" t="s">
        <v>83</v>
      </c>
      <c r="B43" s="11" t="s">
        <v>151</v>
      </c>
      <c r="C43" s="81"/>
      <c r="D43" s="112"/>
    </row>
    <row r="44" spans="1:4" ht="27" x14ac:dyDescent="0.25">
      <c r="A44" s="9" t="s">
        <v>84</v>
      </c>
      <c r="B44" s="11" t="s">
        <v>152</v>
      </c>
      <c r="C44" s="81"/>
      <c r="D44" s="112"/>
    </row>
    <row r="45" spans="1:4" ht="41.25" thickBot="1" x14ac:dyDescent="0.3">
      <c r="A45" s="15" t="s">
        <v>85</v>
      </c>
      <c r="B45" s="12" t="s">
        <v>153</v>
      </c>
      <c r="C45" s="109"/>
      <c r="D45" s="113"/>
    </row>
    <row r="46" spans="1:4" ht="40.5" x14ac:dyDescent="0.25">
      <c r="A46" s="9" t="s">
        <v>86</v>
      </c>
      <c r="B46" s="11" t="s">
        <v>154</v>
      </c>
      <c r="C46" s="81"/>
      <c r="D46" s="112"/>
    </row>
    <row r="47" spans="1:4" ht="40.5" x14ac:dyDescent="0.25">
      <c r="A47" s="9" t="s">
        <v>87</v>
      </c>
      <c r="B47" s="11" t="s">
        <v>155</v>
      </c>
      <c r="C47" s="81"/>
      <c r="D47" s="112"/>
    </row>
    <row r="48" spans="1:4" ht="41.25" thickBot="1" x14ac:dyDescent="0.3">
      <c r="A48" s="15" t="s">
        <v>88</v>
      </c>
      <c r="B48" s="12" t="s">
        <v>156</v>
      </c>
      <c r="C48" s="81"/>
      <c r="D48" s="112"/>
    </row>
    <row r="49" spans="1:4" ht="27" x14ac:dyDescent="0.25">
      <c r="A49" s="9" t="s">
        <v>89</v>
      </c>
      <c r="B49" s="11" t="s">
        <v>157</v>
      </c>
      <c r="C49" s="81"/>
      <c r="D49" s="112"/>
    </row>
    <row r="50" spans="1:4" ht="27.75" thickBot="1" x14ac:dyDescent="0.3">
      <c r="A50" s="9" t="s">
        <v>90</v>
      </c>
      <c r="B50" s="11" t="s">
        <v>158</v>
      </c>
      <c r="C50" s="81"/>
      <c r="D50" s="112"/>
    </row>
    <row r="51" spans="1:4" ht="15.75" thickBot="1" x14ac:dyDescent="0.3">
      <c r="A51" s="69"/>
      <c r="B51" s="32" t="s">
        <v>21</v>
      </c>
      <c r="C51" s="81"/>
      <c r="D51" s="112"/>
    </row>
    <row r="52" spans="1:4" ht="27" x14ac:dyDescent="0.25">
      <c r="A52" s="9" t="s">
        <v>91</v>
      </c>
      <c r="B52" s="11" t="s">
        <v>159</v>
      </c>
      <c r="C52" s="81"/>
      <c r="D52" s="112"/>
    </row>
    <row r="53" spans="1:4" ht="27" x14ac:dyDescent="0.25">
      <c r="A53" s="9" t="s">
        <v>92</v>
      </c>
      <c r="B53" s="11" t="s">
        <v>160</v>
      </c>
      <c r="C53" s="81"/>
      <c r="D53" s="112"/>
    </row>
    <row r="54" spans="1:4" ht="27" x14ac:dyDescent="0.25">
      <c r="A54" s="9" t="s">
        <v>93</v>
      </c>
      <c r="B54" s="11" t="s">
        <v>161</v>
      </c>
      <c r="C54" s="81"/>
      <c r="D54" s="112"/>
    </row>
    <row r="55" spans="1:4" ht="27" x14ac:dyDescent="0.25">
      <c r="A55" s="9" t="s">
        <v>94</v>
      </c>
      <c r="B55" s="11" t="s">
        <v>162</v>
      </c>
      <c r="C55" s="81"/>
      <c r="D55" s="112"/>
    </row>
    <row r="56" spans="1:4" ht="40.5" x14ac:dyDescent="0.25">
      <c r="A56" s="9" t="s">
        <v>95</v>
      </c>
      <c r="B56" s="11" t="s">
        <v>163</v>
      </c>
      <c r="C56" s="81"/>
      <c r="D56" s="112"/>
    </row>
    <row r="57" spans="1:4" ht="40.5" x14ac:dyDescent="0.25">
      <c r="A57" s="9" t="s">
        <v>96</v>
      </c>
      <c r="B57" s="11" t="s">
        <v>164</v>
      </c>
      <c r="C57" s="81"/>
      <c r="D57" s="112"/>
    </row>
    <row r="58" spans="1:4" ht="40.5" x14ac:dyDescent="0.25">
      <c r="A58" s="9" t="s">
        <v>97</v>
      </c>
      <c r="B58" s="11" t="s">
        <v>165</v>
      </c>
      <c r="C58" s="81"/>
      <c r="D58" s="112"/>
    </row>
    <row r="59" spans="1:4" ht="40.5" x14ac:dyDescent="0.25">
      <c r="A59" s="9" t="s">
        <v>98</v>
      </c>
      <c r="B59" s="11" t="s">
        <v>166</v>
      </c>
      <c r="C59" s="81"/>
      <c r="D59" s="112"/>
    </row>
    <row r="60" spans="1:4" ht="27.75" thickBot="1" x14ac:dyDescent="0.3">
      <c r="A60" s="15" t="s">
        <v>99</v>
      </c>
      <c r="B60" s="12" t="s">
        <v>167</v>
      </c>
      <c r="C60" s="109"/>
      <c r="D60" s="113"/>
    </row>
    <row r="61" spans="1:4" ht="27.75" thickBot="1" x14ac:dyDescent="0.3">
      <c r="A61" s="15" t="s">
        <v>100</v>
      </c>
      <c r="B61" s="12" t="s">
        <v>168</v>
      </c>
      <c r="C61" s="81"/>
      <c r="D61" s="112"/>
    </row>
    <row r="62" spans="1:4" ht="15.75" thickBot="1" x14ac:dyDescent="0.3">
      <c r="A62" s="69"/>
      <c r="B62" s="32" t="s">
        <v>30</v>
      </c>
      <c r="C62" s="81"/>
      <c r="D62" s="112"/>
    </row>
    <row r="63" spans="1:4" ht="27" x14ac:dyDescent="0.25">
      <c r="A63" s="71" t="s">
        <v>204</v>
      </c>
      <c r="B63" s="11" t="s">
        <v>169</v>
      </c>
      <c r="C63" s="81"/>
      <c r="D63" s="112"/>
    </row>
    <row r="64" spans="1:4" ht="27" x14ac:dyDescent="0.25">
      <c r="A64" s="71" t="s">
        <v>205</v>
      </c>
      <c r="B64" s="43" t="s">
        <v>170</v>
      </c>
      <c r="C64" s="81"/>
      <c r="D64" s="112"/>
    </row>
    <row r="65" spans="1:4" ht="27" x14ac:dyDescent="0.25">
      <c r="A65" s="71" t="s">
        <v>206</v>
      </c>
      <c r="B65" s="43" t="s">
        <v>171</v>
      </c>
      <c r="C65" s="81"/>
      <c r="D65" s="112"/>
    </row>
    <row r="66" spans="1:4" ht="41.25" thickBot="1" x14ac:dyDescent="0.3">
      <c r="A66" s="9" t="s">
        <v>207</v>
      </c>
      <c r="B66" s="11" t="s">
        <v>172</v>
      </c>
      <c r="C66" s="81"/>
      <c r="D66" s="112"/>
    </row>
    <row r="67" spans="1:4" ht="15.75" thickBot="1" x14ac:dyDescent="0.3">
      <c r="A67" s="69"/>
      <c r="B67" s="32" t="s">
        <v>44</v>
      </c>
      <c r="C67" s="81"/>
      <c r="D67" s="112"/>
    </row>
    <row r="68" spans="1:4" x14ac:dyDescent="0.25">
      <c r="A68" s="9" t="s">
        <v>101</v>
      </c>
      <c r="B68" s="11" t="s">
        <v>178</v>
      </c>
      <c r="C68" s="81"/>
      <c r="D68" s="112"/>
    </row>
    <row r="69" spans="1:4" ht="27" x14ac:dyDescent="0.25">
      <c r="A69" s="9" t="s">
        <v>102</v>
      </c>
      <c r="B69" s="11" t="s">
        <v>179</v>
      </c>
      <c r="C69" s="81"/>
      <c r="D69" s="112"/>
    </row>
    <row r="70" spans="1:4" ht="27.75" thickBot="1" x14ac:dyDescent="0.3">
      <c r="A70" s="71" t="s">
        <v>208</v>
      </c>
      <c r="B70" s="11" t="s">
        <v>180</v>
      </c>
      <c r="C70" s="81"/>
      <c r="D70" s="112"/>
    </row>
    <row r="71" spans="1:4" ht="15.75" thickBot="1" x14ac:dyDescent="0.3">
      <c r="A71" s="69"/>
      <c r="B71" s="32" t="s">
        <v>54</v>
      </c>
      <c r="C71" s="81"/>
      <c r="D71" s="112"/>
    </row>
    <row r="72" spans="1:4" ht="27" x14ac:dyDescent="0.25">
      <c r="A72" s="9" t="s">
        <v>103</v>
      </c>
      <c r="B72" s="11" t="s">
        <v>174</v>
      </c>
      <c r="C72" s="81"/>
      <c r="D72" s="112"/>
    </row>
    <row r="73" spans="1:4" x14ac:dyDescent="0.25">
      <c r="A73" s="9" t="s">
        <v>229</v>
      </c>
      <c r="B73" s="11" t="s">
        <v>230</v>
      </c>
      <c r="C73" s="81" t="s">
        <v>313</v>
      </c>
      <c r="D73" s="131" t="s">
        <v>320</v>
      </c>
    </row>
    <row r="74" spans="1:4" ht="40.5" x14ac:dyDescent="0.25">
      <c r="A74" s="9" t="s">
        <v>209</v>
      </c>
      <c r="B74" s="11" t="s">
        <v>175</v>
      </c>
      <c r="C74" s="81"/>
      <c r="D74" s="112"/>
    </row>
    <row r="75" spans="1:4" ht="40.5" x14ac:dyDescent="0.25">
      <c r="A75" s="9" t="s">
        <v>104</v>
      </c>
      <c r="B75" s="11" t="s">
        <v>176</v>
      </c>
      <c r="C75" s="81"/>
      <c r="D75" s="112"/>
    </row>
    <row r="76" spans="1:4" ht="27.75" thickBot="1" x14ac:dyDescent="0.3">
      <c r="A76" s="15" t="s">
        <v>210</v>
      </c>
      <c r="B76" s="12" t="s">
        <v>177</v>
      </c>
      <c r="C76" s="81"/>
      <c r="D76" s="112"/>
    </row>
    <row r="77" spans="1:4" x14ac:dyDescent="0.25">
      <c r="A77" s="71"/>
      <c r="B77" s="115" t="s">
        <v>24</v>
      </c>
      <c r="C77" s="81"/>
      <c r="D77" s="112"/>
    </row>
    <row r="78" spans="1:4" ht="68.25" thickBot="1" x14ac:dyDescent="0.3">
      <c r="A78" s="15" t="s">
        <v>232</v>
      </c>
      <c r="B78" s="12" t="s">
        <v>233</v>
      </c>
      <c r="C78" s="109" t="s">
        <v>314</v>
      </c>
      <c r="D78" s="131" t="s">
        <v>320</v>
      </c>
    </row>
    <row r="79" spans="1:4" ht="40.5" x14ac:dyDescent="0.25">
      <c r="A79" s="9" t="s">
        <v>266</v>
      </c>
      <c r="B79" s="11" t="s">
        <v>268</v>
      </c>
      <c r="C79" s="81" t="s">
        <v>270</v>
      </c>
      <c r="D79" s="131" t="s">
        <v>320</v>
      </c>
    </row>
    <row r="80" spans="1:4" ht="27" x14ac:dyDescent="0.25">
      <c r="A80" s="9" t="s">
        <v>267</v>
      </c>
      <c r="B80" s="11" t="s">
        <v>269</v>
      </c>
      <c r="C80" s="81" t="s">
        <v>275</v>
      </c>
      <c r="D80" s="131" t="s">
        <v>320</v>
      </c>
    </row>
    <row r="81" spans="1:4" ht="27" x14ac:dyDescent="0.25">
      <c r="A81" s="9" t="s">
        <v>271</v>
      </c>
      <c r="B81" s="11" t="s">
        <v>282</v>
      </c>
      <c r="C81" s="81" t="s">
        <v>296</v>
      </c>
      <c r="D81" s="131" t="s">
        <v>320</v>
      </c>
    </row>
    <row r="82" spans="1:4" ht="40.5" x14ac:dyDescent="0.25">
      <c r="A82" s="9" t="s">
        <v>272</v>
      </c>
      <c r="B82" s="11" t="s">
        <v>283</v>
      </c>
      <c r="C82" s="81" t="s">
        <v>297</v>
      </c>
      <c r="D82" s="131" t="s">
        <v>320</v>
      </c>
    </row>
    <row r="83" spans="1:4" ht="51" x14ac:dyDescent="0.25">
      <c r="A83" s="9" t="s">
        <v>276</v>
      </c>
      <c r="B83" s="11" t="s">
        <v>278</v>
      </c>
      <c r="C83" s="81" t="s">
        <v>280</v>
      </c>
      <c r="D83" s="131" t="s">
        <v>320</v>
      </c>
    </row>
    <row r="84" spans="1:4" ht="51" x14ac:dyDescent="0.25">
      <c r="A84" s="9" t="s">
        <v>277</v>
      </c>
      <c r="B84" s="11" t="s">
        <v>279</v>
      </c>
      <c r="C84" s="81" t="s">
        <v>281</v>
      </c>
      <c r="D84" s="131" t="s">
        <v>320</v>
      </c>
    </row>
    <row r="85" spans="1:4" ht="40.5" x14ac:dyDescent="0.25">
      <c r="A85" s="9" t="s">
        <v>300</v>
      </c>
      <c r="B85" s="11" t="s">
        <v>301</v>
      </c>
      <c r="C85" s="81" t="s">
        <v>302</v>
      </c>
      <c r="D85" s="131" t="s">
        <v>320</v>
      </c>
    </row>
    <row r="86" spans="1:4" ht="40.5" x14ac:dyDescent="0.25">
      <c r="A86" s="9" t="s">
        <v>105</v>
      </c>
      <c r="B86" s="11" t="s">
        <v>183</v>
      </c>
      <c r="C86" s="81"/>
      <c r="D86" s="112"/>
    </row>
    <row r="87" spans="1:4" ht="27.75" thickBot="1" x14ac:dyDescent="0.3">
      <c r="A87" s="15" t="s">
        <v>211</v>
      </c>
      <c r="B87" s="12" t="s">
        <v>184</v>
      </c>
      <c r="C87" s="81"/>
      <c r="D87" s="112"/>
    </row>
    <row r="88" spans="1:4" ht="15.75" thickBot="1" x14ac:dyDescent="0.3">
      <c r="A88" s="69"/>
      <c r="B88" s="32" t="s">
        <v>69</v>
      </c>
      <c r="C88" s="81"/>
      <c r="D88" s="112"/>
    </row>
    <row r="89" spans="1:4" ht="40.5" x14ac:dyDescent="0.25">
      <c r="A89" s="70" t="s">
        <v>234</v>
      </c>
      <c r="B89" s="43" t="s">
        <v>231</v>
      </c>
      <c r="C89" s="81" t="s">
        <v>315</v>
      </c>
      <c r="D89" s="131" t="s">
        <v>320</v>
      </c>
    </row>
    <row r="90" spans="1:4" ht="40.5" x14ac:dyDescent="0.25">
      <c r="A90" s="70" t="s">
        <v>284</v>
      </c>
      <c r="B90" s="43" t="s">
        <v>263</v>
      </c>
      <c r="C90" s="81" t="s">
        <v>316</v>
      </c>
      <c r="D90" s="131" t="s">
        <v>322</v>
      </c>
    </row>
    <row r="91" spans="1:4" ht="64.5" thickBot="1" x14ac:dyDescent="0.3">
      <c r="A91" s="73" t="s">
        <v>285</v>
      </c>
      <c r="B91" s="54" t="s">
        <v>264</v>
      </c>
      <c r="C91" s="109" t="s">
        <v>265</v>
      </c>
      <c r="D91" s="131" t="s">
        <v>322</v>
      </c>
    </row>
    <row r="92" spans="1:4" ht="27" x14ac:dyDescent="0.25">
      <c r="A92" s="70" t="s">
        <v>286</v>
      </c>
      <c r="B92" s="43" t="s">
        <v>273</v>
      </c>
      <c r="C92" s="81" t="s">
        <v>274</v>
      </c>
      <c r="D92" s="131" t="s">
        <v>320</v>
      </c>
    </row>
    <row r="93" spans="1:4" ht="27" x14ac:dyDescent="0.25">
      <c r="A93" s="70" t="s">
        <v>303</v>
      </c>
      <c r="B93" s="43" t="s">
        <v>304</v>
      </c>
      <c r="C93" s="81" t="s">
        <v>305</v>
      </c>
      <c r="D93" s="131" t="s">
        <v>320</v>
      </c>
    </row>
    <row r="94" spans="1:4" ht="40.5" x14ac:dyDescent="0.25">
      <c r="A94" s="70" t="s">
        <v>212</v>
      </c>
      <c r="B94" s="43" t="s">
        <v>181</v>
      </c>
      <c r="C94" s="81"/>
      <c r="D94" s="112"/>
    </row>
    <row r="95" spans="1:4" ht="27.75" thickBot="1" x14ac:dyDescent="0.3">
      <c r="A95" s="70" t="s">
        <v>213</v>
      </c>
      <c r="B95" s="43" t="s">
        <v>182</v>
      </c>
      <c r="C95" s="81"/>
      <c r="D95" s="112"/>
    </row>
    <row r="96" spans="1:4" ht="15.75" thickBot="1" x14ac:dyDescent="0.3">
      <c r="A96" s="69"/>
      <c r="B96" s="32" t="s">
        <v>40</v>
      </c>
      <c r="C96" s="81"/>
      <c r="D96" s="112"/>
    </row>
    <row r="97" spans="1:4" ht="27" x14ac:dyDescent="0.25">
      <c r="A97" s="9" t="s">
        <v>113</v>
      </c>
      <c r="B97" s="11" t="s">
        <v>185</v>
      </c>
      <c r="C97" s="81"/>
      <c r="D97" s="112"/>
    </row>
    <row r="98" spans="1:4" ht="15.75" thickBot="1" x14ac:dyDescent="0.3">
      <c r="A98" s="74"/>
      <c r="B98" s="67" t="s">
        <v>55</v>
      </c>
      <c r="C98" s="81"/>
      <c r="D98" s="112"/>
    </row>
    <row r="99" spans="1:4" ht="27.75" thickBot="1" x14ac:dyDescent="0.3">
      <c r="A99" s="15" t="s">
        <v>106</v>
      </c>
      <c r="B99" s="12" t="s">
        <v>186</v>
      </c>
      <c r="C99" s="81"/>
      <c r="D99" s="112"/>
    </row>
    <row r="100" spans="1:4" ht="15.75" thickBot="1" x14ac:dyDescent="0.3">
      <c r="A100" s="74"/>
      <c r="B100" s="67" t="s">
        <v>66</v>
      </c>
      <c r="C100" s="81"/>
      <c r="D100" s="112"/>
    </row>
    <row r="101" spans="1:4" ht="27" x14ac:dyDescent="0.25">
      <c r="A101" s="71" t="s">
        <v>214</v>
      </c>
      <c r="B101" s="43" t="s">
        <v>188</v>
      </c>
      <c r="C101" s="81"/>
      <c r="D101" s="112"/>
    </row>
    <row r="102" spans="1:4" ht="40.5" x14ac:dyDescent="0.25">
      <c r="A102" s="71" t="s">
        <v>215</v>
      </c>
      <c r="B102" s="43" t="s">
        <v>189</v>
      </c>
      <c r="C102" s="81"/>
      <c r="D102" s="112"/>
    </row>
    <row r="103" spans="1:4" ht="41.25" thickBot="1" x14ac:dyDescent="0.3">
      <c r="A103" s="70" t="s">
        <v>216</v>
      </c>
      <c r="B103" s="11" t="s">
        <v>190</v>
      </c>
      <c r="C103" s="81"/>
      <c r="D103" s="112"/>
    </row>
    <row r="104" spans="1:4" ht="15.75" thickBot="1" x14ac:dyDescent="0.3">
      <c r="A104" s="69"/>
      <c r="B104" s="32" t="s">
        <v>68</v>
      </c>
      <c r="C104" s="81"/>
      <c r="D104" s="112"/>
    </row>
    <row r="105" spans="1:4" ht="41.25" thickBot="1" x14ac:dyDescent="0.3">
      <c r="A105" s="74" t="s">
        <v>262</v>
      </c>
      <c r="B105" s="54" t="s">
        <v>192</v>
      </c>
      <c r="C105" s="109"/>
      <c r="D105" s="113"/>
    </row>
    <row r="106" spans="1:4" x14ac:dyDescent="0.25">
      <c r="C106" s="82"/>
      <c r="D106" s="84"/>
    </row>
    <row r="107" spans="1:4" x14ac:dyDescent="0.25">
      <c r="C107" s="82"/>
      <c r="D107" s="84"/>
    </row>
    <row r="108" spans="1:4" x14ac:dyDescent="0.25">
      <c r="C108" s="82"/>
      <c r="D108" s="84"/>
    </row>
    <row r="109" spans="1:4" x14ac:dyDescent="0.25">
      <c r="C109" s="82"/>
      <c r="D109" s="84"/>
    </row>
    <row r="110" spans="1:4" x14ac:dyDescent="0.25">
      <c r="C110" s="82"/>
      <c r="D110" s="84"/>
    </row>
    <row r="111" spans="1:4" x14ac:dyDescent="0.25">
      <c r="C111" s="82"/>
      <c r="D111" s="84"/>
    </row>
    <row r="112" spans="1:4" x14ac:dyDescent="0.25">
      <c r="C112" s="82"/>
      <c r="D112" s="84"/>
    </row>
    <row r="113" spans="3:4" x14ac:dyDescent="0.25">
      <c r="C113" s="82"/>
      <c r="D113" s="84"/>
    </row>
    <row r="114" spans="3:4" x14ac:dyDescent="0.25">
      <c r="C114" s="82"/>
      <c r="D114" s="84"/>
    </row>
    <row r="115" spans="3:4" x14ac:dyDescent="0.25">
      <c r="C115" s="82"/>
      <c r="D115" s="84"/>
    </row>
    <row r="116" spans="3:4" x14ac:dyDescent="0.25">
      <c r="C116" s="82"/>
      <c r="D116" s="84"/>
    </row>
    <row r="117" spans="3:4" x14ac:dyDescent="0.25">
      <c r="C117" s="82"/>
      <c r="D117" s="84"/>
    </row>
    <row r="118" spans="3:4" x14ac:dyDescent="0.25">
      <c r="C118" s="82"/>
      <c r="D118" s="84"/>
    </row>
    <row r="119" spans="3:4" x14ac:dyDescent="0.25">
      <c r="C119" s="82"/>
      <c r="D119" s="84"/>
    </row>
    <row r="120" spans="3:4" x14ac:dyDescent="0.25">
      <c r="C120" s="82"/>
      <c r="D120" s="84"/>
    </row>
    <row r="121" spans="3:4" x14ac:dyDescent="0.25">
      <c r="C121" s="82"/>
      <c r="D121" s="84"/>
    </row>
    <row r="122" spans="3:4" x14ac:dyDescent="0.25">
      <c r="C122" s="82"/>
      <c r="D122" s="84"/>
    </row>
    <row r="123" spans="3:4" x14ac:dyDescent="0.25">
      <c r="C123" s="82"/>
      <c r="D123" s="84"/>
    </row>
    <row r="124" spans="3:4" x14ac:dyDescent="0.25">
      <c r="C124" s="82"/>
      <c r="D124" s="84"/>
    </row>
    <row r="125" spans="3:4" x14ac:dyDescent="0.25">
      <c r="C125" s="82"/>
      <c r="D125" s="84"/>
    </row>
    <row r="126" spans="3:4" x14ac:dyDescent="0.25">
      <c r="C126" s="82"/>
      <c r="D126" s="84"/>
    </row>
    <row r="127" spans="3:4" x14ac:dyDescent="0.25">
      <c r="C127" s="82"/>
      <c r="D127" s="84"/>
    </row>
    <row r="128" spans="3:4" x14ac:dyDescent="0.25">
      <c r="C128" s="82"/>
      <c r="D128" s="84"/>
    </row>
    <row r="129" spans="3:4" x14ac:dyDescent="0.25">
      <c r="C129" s="82"/>
      <c r="D129" s="84"/>
    </row>
    <row r="130" spans="3:4" x14ac:dyDescent="0.25">
      <c r="C130" s="82"/>
      <c r="D130" s="84"/>
    </row>
    <row r="131" spans="3:4" x14ac:dyDescent="0.25">
      <c r="C131" s="82"/>
      <c r="D131" s="84"/>
    </row>
    <row r="132" spans="3:4" x14ac:dyDescent="0.25">
      <c r="C132" s="82"/>
      <c r="D132" s="84"/>
    </row>
    <row r="133" spans="3:4" x14ac:dyDescent="0.25">
      <c r="C133" s="82"/>
      <c r="D133" s="84"/>
    </row>
    <row r="134" spans="3:4" x14ac:dyDescent="0.25">
      <c r="C134" s="82"/>
      <c r="D134" s="83"/>
    </row>
    <row r="135" spans="3:4" x14ac:dyDescent="0.25">
      <c r="C135" s="82"/>
      <c r="D135" s="83"/>
    </row>
    <row r="136" spans="3:4" x14ac:dyDescent="0.25">
      <c r="C136" s="82"/>
      <c r="D136" s="83"/>
    </row>
    <row r="137" spans="3:4" x14ac:dyDescent="0.25">
      <c r="C137" s="82"/>
      <c r="D137" s="83"/>
    </row>
    <row r="138" spans="3:4" x14ac:dyDescent="0.25">
      <c r="C138" s="82"/>
      <c r="D138" s="83"/>
    </row>
    <row r="139" spans="3:4" x14ac:dyDescent="0.25">
      <c r="C139" s="82"/>
      <c r="D139" s="83"/>
    </row>
    <row r="140" spans="3:4" x14ac:dyDescent="0.25">
      <c r="C140" s="82"/>
      <c r="D140" s="83"/>
    </row>
    <row r="141" spans="3:4" x14ac:dyDescent="0.25">
      <c r="C141" s="82"/>
      <c r="D141" s="83"/>
    </row>
    <row r="142" spans="3:4" x14ac:dyDescent="0.25">
      <c r="C142" s="82"/>
      <c r="D142" s="83"/>
    </row>
    <row r="143" spans="3:4" x14ac:dyDescent="0.25">
      <c r="C143" s="82"/>
      <c r="D143" s="83"/>
    </row>
    <row r="144" spans="3:4" x14ac:dyDescent="0.25">
      <c r="C144" s="82"/>
      <c r="D144" s="83"/>
    </row>
    <row r="145" spans="4:4" x14ac:dyDescent="0.25">
      <c r="D145" s="83"/>
    </row>
    <row r="146" spans="4:4" x14ac:dyDescent="0.25">
      <c r="D146" s="83"/>
    </row>
    <row r="147" spans="4:4" x14ac:dyDescent="0.25">
      <c r="D147" s="83"/>
    </row>
    <row r="148" spans="4:4" x14ac:dyDescent="0.25">
      <c r="D148" s="83"/>
    </row>
    <row r="149" spans="4:4" x14ac:dyDescent="0.25">
      <c r="D149" s="83"/>
    </row>
    <row r="150" spans="4:4" x14ac:dyDescent="0.25">
      <c r="D150" s="83"/>
    </row>
    <row r="151" spans="4:4" x14ac:dyDescent="0.25">
      <c r="D151" s="83"/>
    </row>
    <row r="152" spans="4:4" x14ac:dyDescent="0.25">
      <c r="D152" s="83"/>
    </row>
    <row r="153" spans="4:4" x14ac:dyDescent="0.25">
      <c r="D153" s="83"/>
    </row>
    <row r="154" spans="4:4" x14ac:dyDescent="0.25">
      <c r="D154" s="83"/>
    </row>
    <row r="155" spans="4:4" x14ac:dyDescent="0.25">
      <c r="D155" s="83"/>
    </row>
    <row r="156" spans="4:4" x14ac:dyDescent="0.25">
      <c r="D156" s="83"/>
    </row>
    <row r="157" spans="4:4" x14ac:dyDescent="0.25">
      <c r="D157" s="83"/>
    </row>
    <row r="158" spans="4:4" x14ac:dyDescent="0.25">
      <c r="D158" s="83"/>
    </row>
    <row r="159" spans="4:4" x14ac:dyDescent="0.25">
      <c r="D159" s="83"/>
    </row>
    <row r="160" spans="4:4" x14ac:dyDescent="0.25">
      <c r="D160" s="83"/>
    </row>
    <row r="161" spans="4:4" x14ac:dyDescent="0.25">
      <c r="D161" s="83"/>
    </row>
    <row r="162" spans="4:4" x14ac:dyDescent="0.25">
      <c r="D162" s="83"/>
    </row>
    <row r="163" spans="4:4" x14ac:dyDescent="0.25">
      <c r="D163" s="83"/>
    </row>
    <row r="164" spans="4:4" x14ac:dyDescent="0.25">
      <c r="D164" s="83"/>
    </row>
    <row r="165" spans="4:4" x14ac:dyDescent="0.25">
      <c r="D165" s="83"/>
    </row>
    <row r="166" spans="4:4" x14ac:dyDescent="0.25">
      <c r="D166" s="83"/>
    </row>
    <row r="167" spans="4:4" x14ac:dyDescent="0.25">
      <c r="D167" s="83"/>
    </row>
    <row r="168" spans="4:4" x14ac:dyDescent="0.25">
      <c r="D168" s="83"/>
    </row>
    <row r="169" spans="4:4" x14ac:dyDescent="0.25">
      <c r="D169" s="83"/>
    </row>
    <row r="170" spans="4:4" x14ac:dyDescent="0.25">
      <c r="D170" s="83"/>
    </row>
    <row r="171" spans="4:4" x14ac:dyDescent="0.25">
      <c r="D171" s="83"/>
    </row>
    <row r="172" spans="4:4" x14ac:dyDescent="0.25">
      <c r="D172" s="83"/>
    </row>
    <row r="173" spans="4:4" x14ac:dyDescent="0.25">
      <c r="D173" s="83"/>
    </row>
  </sheetData>
  <sheetProtection sheet="1" objects="1" scenarios="1"/>
  <mergeCells count="1">
    <mergeCell ref="A1:D1"/>
  </mergeCells>
  <printOptions horizontalCentered="1"/>
  <pageMargins left="0.19685039370078741" right="0.19685039370078741" top="0.39370078740157483" bottom="0.74803149606299213" header="0.31496062992125984" footer="0.31496062992125984"/>
  <pageSetup scale="90" orientation="landscape" r:id="rId1"/>
  <headerFooter>
    <oddFooter>ISAF-d28294f7-7d4e-edfb-265a-71f8c072d0a5
10/27/2022 10:00:26 AM</oddFooter>
    <evenFooter>ISAF-d28294f7-7d4e-edfb-265a-71f8c072d0a5
10/27/2022 10:00:26 AM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4"/>
  <sheetViews>
    <sheetView topLeftCell="A10" zoomScale="115" zoomScaleNormal="115" workbookViewId="0">
      <selection activeCell="A22" sqref="A22:XFD22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133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5"/>
    </row>
    <row r="14" spans="1:15" ht="26.25" thickBot="1" x14ac:dyDescent="0.25">
      <c r="A14" s="74"/>
      <c r="B14" s="67" t="s">
        <v>55</v>
      </c>
      <c r="C14" s="33"/>
      <c r="D14" s="41"/>
      <c r="E14" s="5"/>
      <c r="F14" s="5"/>
      <c r="G14" s="5"/>
      <c r="H14" s="6"/>
      <c r="I14" s="6"/>
      <c r="J14" s="17"/>
      <c r="K14" s="48"/>
      <c r="L14" s="17"/>
      <c r="M14" s="34"/>
      <c r="N14" s="34"/>
      <c r="O14" s="47"/>
    </row>
    <row r="15" spans="1:15" ht="54.75" thickBot="1" x14ac:dyDescent="0.25">
      <c r="A15" s="15" t="s">
        <v>106</v>
      </c>
      <c r="B15" s="12" t="s">
        <v>186</v>
      </c>
      <c r="C15" s="50">
        <v>50000</v>
      </c>
      <c r="D15" s="103">
        <v>50000</v>
      </c>
      <c r="E15" s="13">
        <v>0</v>
      </c>
      <c r="F15" s="13">
        <v>0</v>
      </c>
      <c r="G15" s="13">
        <f>(D15-F15)</f>
        <v>50000</v>
      </c>
      <c r="H15" s="105">
        <v>0</v>
      </c>
      <c r="I15" s="105">
        <f t="shared" ref="I15" si="0">(F15/D15)*100%</f>
        <v>0</v>
      </c>
      <c r="J15" s="55">
        <v>1</v>
      </c>
      <c r="K15" s="98" t="s">
        <v>187</v>
      </c>
      <c r="L15" s="99">
        <v>1</v>
      </c>
      <c r="M15" s="99" t="s">
        <v>34</v>
      </c>
      <c r="N15" s="108" t="s">
        <v>58</v>
      </c>
      <c r="O15" s="98" t="s">
        <v>235</v>
      </c>
    </row>
    <row r="16" spans="1:15" ht="17.25" thickBot="1" x14ac:dyDescent="0.25">
      <c r="A16" s="70"/>
      <c r="B16" s="11"/>
      <c r="C16" s="33"/>
      <c r="D16" s="41"/>
      <c r="E16" s="5"/>
      <c r="F16" s="5"/>
      <c r="G16" s="5"/>
      <c r="H16" s="6"/>
      <c r="I16" s="6"/>
      <c r="J16" s="17"/>
      <c r="K16" s="48"/>
      <c r="L16" s="17"/>
      <c r="M16" s="34"/>
      <c r="N16" s="35"/>
      <c r="O16" s="36"/>
    </row>
    <row r="17" spans="1:15" ht="16.5" thickBot="1" x14ac:dyDescent="0.25">
      <c r="A17" s="68"/>
      <c r="B17" s="39" t="s">
        <v>56</v>
      </c>
      <c r="C17" s="40">
        <f>SUM(C15:C16)</f>
        <v>50000</v>
      </c>
      <c r="D17" s="89">
        <f>SUM(D15:D16)</f>
        <v>50000</v>
      </c>
      <c r="E17" s="40">
        <f>SUM(E15:E16)</f>
        <v>0</v>
      </c>
      <c r="F17" s="40">
        <f>SUM(F15:F16)</f>
        <v>0</v>
      </c>
      <c r="G17" s="40">
        <f>SUM(G15:G16)</f>
        <v>50000</v>
      </c>
      <c r="H17" s="6"/>
      <c r="I17" s="6"/>
      <c r="J17" s="17"/>
      <c r="K17" s="48"/>
      <c r="L17" s="17"/>
      <c r="M17" s="34"/>
      <c r="N17" s="34"/>
      <c r="O17" s="47"/>
    </row>
    <row r="18" spans="1:15" ht="13.5" x14ac:dyDescent="0.2">
      <c r="A18" s="70"/>
      <c r="B18" s="43"/>
      <c r="C18" s="44"/>
      <c r="D18" s="45"/>
      <c r="E18" s="46"/>
      <c r="F18" s="17"/>
      <c r="G18" s="17"/>
      <c r="H18" s="6"/>
      <c r="I18" s="6"/>
      <c r="J18" s="17"/>
      <c r="K18" s="48"/>
      <c r="L18" s="17"/>
      <c r="M18" s="34"/>
      <c r="N18" s="34"/>
      <c r="O18" s="47"/>
    </row>
    <row r="19" spans="1:15" ht="14.25" thickBot="1" x14ac:dyDescent="0.25">
      <c r="A19" s="42"/>
      <c r="B19" s="43"/>
      <c r="C19" s="44"/>
      <c r="D19" s="45"/>
      <c r="E19" s="46"/>
      <c r="F19" s="17"/>
      <c r="G19" s="17"/>
      <c r="H19" s="8"/>
      <c r="I19" s="8"/>
      <c r="J19" s="55"/>
      <c r="K19" s="55"/>
      <c r="L19" s="55"/>
      <c r="M19" s="56"/>
      <c r="N19" s="56"/>
      <c r="O19" s="57"/>
    </row>
    <row r="20" spans="1:15" ht="16.5" thickBot="1" x14ac:dyDescent="0.25">
      <c r="A20" s="58"/>
      <c r="B20" s="59" t="s">
        <v>250</v>
      </c>
      <c r="C20" s="60">
        <f>(C17)</f>
        <v>50000</v>
      </c>
      <c r="D20" s="60">
        <f t="shared" ref="D20:G20" si="1">(D17)</f>
        <v>50000</v>
      </c>
      <c r="E20" s="60">
        <f t="shared" si="1"/>
        <v>0</v>
      </c>
      <c r="F20" s="60">
        <f t="shared" si="1"/>
        <v>0</v>
      </c>
      <c r="G20" s="60">
        <f t="shared" si="1"/>
        <v>50000</v>
      </c>
      <c r="H20" s="61"/>
      <c r="I20" s="61"/>
      <c r="J20" s="62"/>
      <c r="K20" s="63"/>
      <c r="L20" s="64"/>
      <c r="M20" s="65"/>
      <c r="N20" s="65"/>
      <c r="O20" s="65"/>
    </row>
    <row r="22" spans="1:15" ht="13.5" x14ac:dyDescent="0.25">
      <c r="A22" s="118" t="s">
        <v>110</v>
      </c>
      <c r="B22" s="118"/>
      <c r="C22" s="118"/>
      <c r="D22" s="118"/>
      <c r="E22" s="118"/>
      <c r="F22" s="118"/>
      <c r="G22" s="118"/>
      <c r="H22" s="118"/>
    </row>
    <row r="24" spans="1:15" x14ac:dyDescent="0.2">
      <c r="C24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4"/>
  <sheetViews>
    <sheetView topLeftCell="A4" zoomScale="115" zoomScaleNormal="115" workbookViewId="0">
      <selection activeCell="A22" sqref="A22:XFD22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132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5"/>
    </row>
    <row r="14" spans="1:15" ht="26.25" thickBot="1" x14ac:dyDescent="0.25">
      <c r="A14" s="69"/>
      <c r="B14" s="32" t="s">
        <v>40</v>
      </c>
      <c r="C14" s="33"/>
      <c r="D14" s="41"/>
      <c r="E14" s="5"/>
      <c r="F14" s="5"/>
      <c r="G14" s="5"/>
      <c r="H14" s="6"/>
      <c r="I14" s="6"/>
      <c r="J14" s="17"/>
      <c r="K14" s="48"/>
      <c r="L14" s="17"/>
      <c r="M14" s="34"/>
      <c r="N14" s="34"/>
      <c r="O14" s="47"/>
    </row>
    <row r="15" spans="1:15" ht="40.5" x14ac:dyDescent="0.2">
      <c r="A15" s="9" t="s">
        <v>113</v>
      </c>
      <c r="B15" s="11" t="s">
        <v>185</v>
      </c>
      <c r="C15" s="33">
        <v>157710.68</v>
      </c>
      <c r="D15" s="16">
        <v>80944.179999999993</v>
      </c>
      <c r="E15" s="5">
        <v>0</v>
      </c>
      <c r="F15" s="5">
        <v>0</v>
      </c>
      <c r="G15" s="5">
        <f>(D15-F15)</f>
        <v>80944.179999999993</v>
      </c>
      <c r="H15" s="104">
        <v>0</v>
      </c>
      <c r="I15" s="104">
        <f t="shared" ref="I15" si="0">(F15/D15)*100%</f>
        <v>0</v>
      </c>
      <c r="J15" s="17">
        <v>1</v>
      </c>
      <c r="K15" s="48" t="s">
        <v>45</v>
      </c>
      <c r="L15" s="17">
        <v>1</v>
      </c>
      <c r="M15" s="106" t="s">
        <v>34</v>
      </c>
      <c r="N15" s="107" t="s">
        <v>57</v>
      </c>
      <c r="O15" s="17" t="s">
        <v>59</v>
      </c>
    </row>
    <row r="16" spans="1:15" ht="17.25" thickBot="1" x14ac:dyDescent="0.25">
      <c r="A16" s="70"/>
      <c r="B16" s="11"/>
      <c r="C16" s="33"/>
      <c r="D16" s="41"/>
      <c r="E16" s="5"/>
      <c r="F16" s="5"/>
      <c r="G16" s="5"/>
      <c r="H16" s="6"/>
      <c r="I16" s="6"/>
      <c r="J16" s="17"/>
      <c r="K16" s="48"/>
      <c r="L16" s="17"/>
      <c r="M16" s="34"/>
      <c r="N16" s="35"/>
      <c r="O16" s="36"/>
    </row>
    <row r="17" spans="1:15" ht="16.5" thickBot="1" x14ac:dyDescent="0.25">
      <c r="A17" s="68"/>
      <c r="B17" s="39" t="s">
        <v>39</v>
      </c>
      <c r="C17" s="40">
        <f>SUM(C15:C16)</f>
        <v>157710.68</v>
      </c>
      <c r="D17" s="89">
        <f>SUM(D15:D16)</f>
        <v>80944.179999999993</v>
      </c>
      <c r="E17" s="40">
        <f>SUM(E15:E16)</f>
        <v>0</v>
      </c>
      <c r="F17" s="40">
        <f>SUM(F15:F16)</f>
        <v>0</v>
      </c>
      <c r="G17" s="40">
        <f>SUM(G15:G16)</f>
        <v>80944.179999999993</v>
      </c>
      <c r="H17" s="6"/>
      <c r="I17" s="6"/>
      <c r="J17" s="17"/>
      <c r="K17" s="48"/>
      <c r="L17" s="17"/>
      <c r="M17" s="34"/>
      <c r="N17" s="34"/>
      <c r="O17" s="47"/>
    </row>
    <row r="18" spans="1:15" ht="14.25" thickBot="1" x14ac:dyDescent="0.25">
      <c r="A18" s="73"/>
      <c r="B18" s="54"/>
      <c r="C18" s="44"/>
      <c r="D18" s="45"/>
      <c r="E18" s="46"/>
      <c r="F18" s="17"/>
      <c r="G18" s="17"/>
      <c r="H18" s="6"/>
      <c r="I18" s="6"/>
      <c r="J18" s="17"/>
      <c r="K18" s="48"/>
      <c r="L18" s="17"/>
      <c r="M18" s="34"/>
      <c r="N18" s="34"/>
      <c r="O18" s="47"/>
    </row>
    <row r="19" spans="1:15" ht="14.25" thickBot="1" x14ac:dyDescent="0.25">
      <c r="A19" s="42"/>
      <c r="B19" s="43"/>
      <c r="C19" s="44"/>
      <c r="D19" s="45"/>
      <c r="E19" s="46"/>
      <c r="F19" s="17"/>
      <c r="G19" s="17"/>
      <c r="H19" s="8"/>
      <c r="I19" s="8"/>
      <c r="J19" s="55"/>
      <c r="K19" s="55"/>
      <c r="L19" s="55"/>
      <c r="M19" s="56"/>
      <c r="N19" s="56"/>
      <c r="O19" s="57"/>
    </row>
    <row r="20" spans="1:15" ht="16.5" thickBot="1" x14ac:dyDescent="0.25">
      <c r="A20" s="58"/>
      <c r="B20" s="59" t="s">
        <v>249</v>
      </c>
      <c r="C20" s="60">
        <f>(C17)</f>
        <v>157710.68</v>
      </c>
      <c r="D20" s="60">
        <f t="shared" ref="D20:G20" si="1">(D17)</f>
        <v>80944.179999999993</v>
      </c>
      <c r="E20" s="60">
        <f t="shared" si="1"/>
        <v>0</v>
      </c>
      <c r="F20" s="60">
        <f t="shared" si="1"/>
        <v>0</v>
      </c>
      <c r="G20" s="60">
        <f t="shared" si="1"/>
        <v>80944.179999999993</v>
      </c>
      <c r="H20" s="61"/>
      <c r="I20" s="61"/>
      <c r="J20" s="62"/>
      <c r="K20" s="63"/>
      <c r="L20" s="64"/>
      <c r="M20" s="65"/>
      <c r="N20" s="65"/>
      <c r="O20" s="65"/>
    </row>
    <row r="22" spans="1:15" ht="13.5" x14ac:dyDescent="0.25">
      <c r="A22" s="118" t="s">
        <v>110</v>
      </c>
      <c r="B22" s="118"/>
      <c r="C22" s="118"/>
      <c r="D22" s="118"/>
      <c r="E22" s="118"/>
      <c r="F22" s="118"/>
      <c r="G22" s="118"/>
      <c r="H22" s="118"/>
    </row>
    <row r="24" spans="1:15" x14ac:dyDescent="0.2">
      <c r="C24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7"/>
  <sheetViews>
    <sheetView tabSelected="1" topLeftCell="C25" zoomScale="115" zoomScaleNormal="115" workbookViewId="0">
      <selection activeCell="I14" sqref="I14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6.28515625" style="1" customWidth="1"/>
    <col min="7" max="7" width="16.1406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1" spans="1:16" x14ac:dyDescent="0.2">
      <c r="O1" s="2"/>
    </row>
    <row r="2" spans="1:16" ht="20.25" x14ac:dyDescent="0.3">
      <c r="A2" s="132" t="s">
        <v>111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0.25" x14ac:dyDescent="0.3">
      <c r="A3" s="132" t="s">
        <v>74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6" ht="16.5" x14ac:dyDescent="0.2">
      <c r="A4" s="133" t="s">
        <v>318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6" ht="18" x14ac:dyDescent="0.2">
      <c r="A5" s="134"/>
      <c r="B5" s="134"/>
      <c r="C5" s="134"/>
      <c r="D5" s="134"/>
      <c r="E5" s="134"/>
    </row>
    <row r="6" spans="1:16" ht="16.5" x14ac:dyDescent="0.2">
      <c r="A6" s="135" t="s">
        <v>131</v>
      </c>
      <c r="B6" s="135"/>
      <c r="C6" s="135"/>
      <c r="D6" s="135"/>
      <c r="E6" s="135"/>
      <c r="F6" s="136"/>
      <c r="G6" s="136"/>
      <c r="H6" s="136"/>
      <c r="I6" s="136"/>
      <c r="J6" s="136"/>
      <c r="K6" s="136"/>
      <c r="L6" s="136"/>
      <c r="M6" s="136"/>
      <c r="N6" s="88"/>
      <c r="O6" s="76"/>
    </row>
    <row r="7" spans="1:16" ht="16.5" x14ac:dyDescent="0.2">
      <c r="A7" s="87" t="s">
        <v>75</v>
      </c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3"/>
    </row>
    <row r="8" spans="1:16" ht="14.25" thickBot="1" x14ac:dyDescent="0.25">
      <c r="I8" s="4"/>
      <c r="J8" s="4"/>
      <c r="K8" s="4"/>
      <c r="L8" s="4"/>
      <c r="M8" s="4"/>
      <c r="N8" s="4"/>
      <c r="O8" s="4"/>
    </row>
    <row r="9" spans="1:16" ht="13.5" thickBot="1" x14ac:dyDescent="0.25">
      <c r="A9" s="18" t="s">
        <v>0</v>
      </c>
      <c r="B9" s="137" t="s">
        <v>17</v>
      </c>
      <c r="C9" s="19" t="s">
        <v>1</v>
      </c>
      <c r="D9" s="18" t="s">
        <v>1</v>
      </c>
      <c r="E9" s="18" t="s">
        <v>18</v>
      </c>
      <c r="F9" s="20" t="s">
        <v>18</v>
      </c>
      <c r="G9" s="20" t="s">
        <v>41</v>
      </c>
      <c r="H9" s="140" t="s">
        <v>108</v>
      </c>
      <c r="I9" s="141"/>
      <c r="J9" s="144" t="s">
        <v>2</v>
      </c>
      <c r="K9" s="145"/>
      <c r="L9" s="145"/>
      <c r="M9" s="146"/>
      <c r="N9" s="21" t="s">
        <v>109</v>
      </c>
      <c r="O9" s="18" t="s">
        <v>3</v>
      </c>
    </row>
    <row r="10" spans="1:16" ht="13.5" thickBot="1" x14ac:dyDescent="0.25">
      <c r="A10" s="22" t="s">
        <v>16</v>
      </c>
      <c r="B10" s="138"/>
      <c r="C10" s="23" t="s">
        <v>4</v>
      </c>
      <c r="D10" s="22" t="s">
        <v>29</v>
      </c>
      <c r="E10" s="22" t="s">
        <v>5</v>
      </c>
      <c r="F10" s="24"/>
      <c r="G10" s="24" t="s">
        <v>42</v>
      </c>
      <c r="H10" s="142"/>
      <c r="I10" s="143"/>
      <c r="J10" s="144" t="s">
        <v>6</v>
      </c>
      <c r="K10" s="146"/>
      <c r="L10" s="144" t="s">
        <v>7</v>
      </c>
      <c r="M10" s="146"/>
      <c r="N10" s="25" t="s">
        <v>8</v>
      </c>
      <c r="O10" s="22" t="s">
        <v>9</v>
      </c>
    </row>
    <row r="11" spans="1:16" ht="28.5" customHeight="1" thickBot="1" x14ac:dyDescent="0.25">
      <c r="A11" s="26"/>
      <c r="B11" s="139"/>
      <c r="C11" s="27" t="s">
        <v>10</v>
      </c>
      <c r="D11" s="28"/>
      <c r="E11" s="26" t="s">
        <v>11</v>
      </c>
      <c r="F11" s="26"/>
      <c r="G11" s="26"/>
      <c r="H11" s="29" t="s">
        <v>12</v>
      </c>
      <c r="I11" s="30" t="s">
        <v>43</v>
      </c>
      <c r="J11" s="29" t="s">
        <v>13</v>
      </c>
      <c r="K11" s="29" t="s">
        <v>14</v>
      </c>
      <c r="L11" s="29" t="s">
        <v>13</v>
      </c>
      <c r="M11" s="29" t="s">
        <v>14</v>
      </c>
      <c r="N11" s="26"/>
      <c r="O11" s="26" t="s">
        <v>15</v>
      </c>
    </row>
    <row r="12" spans="1:16" ht="28.5" customHeight="1" thickBot="1" x14ac:dyDescent="0.25">
      <c r="A12" s="26"/>
      <c r="B12" s="94" t="s">
        <v>256</v>
      </c>
      <c r="C12" s="23"/>
      <c r="D12" s="93"/>
      <c r="E12" s="22"/>
      <c r="F12" s="22"/>
      <c r="G12" s="22"/>
      <c r="H12" s="22"/>
      <c r="I12" s="93"/>
      <c r="J12" s="22"/>
      <c r="K12" s="22"/>
      <c r="L12" s="22"/>
      <c r="M12" s="22"/>
      <c r="N12" s="22"/>
      <c r="O12" s="25"/>
    </row>
    <row r="13" spans="1:16" ht="26.25" thickBot="1" x14ac:dyDescent="0.25">
      <c r="A13" s="74"/>
      <c r="B13" s="67" t="s">
        <v>24</v>
      </c>
      <c r="C13" s="33"/>
      <c r="D13" s="41"/>
      <c r="E13" s="5"/>
      <c r="F13" s="5"/>
      <c r="G13" s="5"/>
      <c r="H13" s="6"/>
      <c r="I13" s="6"/>
      <c r="J13" s="17"/>
      <c r="K13" s="48"/>
      <c r="L13" s="17"/>
      <c r="M13" s="34"/>
      <c r="N13" s="34"/>
      <c r="O13" s="47"/>
      <c r="P13" s="14"/>
    </row>
    <row r="14" spans="1:16" ht="94.5" x14ac:dyDescent="0.2">
      <c r="A14" s="9" t="s">
        <v>232</v>
      </c>
      <c r="B14" s="11" t="s">
        <v>233</v>
      </c>
      <c r="C14" s="33">
        <v>7951587</v>
      </c>
      <c r="D14" s="102">
        <v>8730379.6500000004</v>
      </c>
      <c r="E14" s="5">
        <v>1807009.6099999999</v>
      </c>
      <c r="F14" s="5">
        <v>8717372.7699999996</v>
      </c>
      <c r="G14" s="5">
        <f>(D14-F14)</f>
        <v>13006.88000000082</v>
      </c>
      <c r="H14" s="104">
        <v>1</v>
      </c>
      <c r="I14" s="104">
        <f t="shared" ref="I14:I23" si="0">(F14*100%)/D14</f>
        <v>0.99851015871915705</v>
      </c>
      <c r="J14" s="17">
        <f>(3528.24+1550.59)</f>
        <v>5078.83</v>
      </c>
      <c r="K14" s="75" t="s">
        <v>26</v>
      </c>
      <c r="L14" s="17">
        <v>135</v>
      </c>
      <c r="M14" s="106" t="s">
        <v>46</v>
      </c>
      <c r="N14" s="107" t="s">
        <v>57</v>
      </c>
      <c r="O14" s="48" t="s">
        <v>261</v>
      </c>
    </row>
    <row r="15" spans="1:16" ht="67.5" x14ac:dyDescent="0.2">
      <c r="A15" s="9" t="s">
        <v>266</v>
      </c>
      <c r="B15" s="11" t="s">
        <v>268</v>
      </c>
      <c r="C15" s="33">
        <v>4729891.95</v>
      </c>
      <c r="D15" s="16">
        <v>4522932.07</v>
      </c>
      <c r="E15" s="5">
        <v>1885642.56</v>
      </c>
      <c r="F15" s="5">
        <v>3988666.95</v>
      </c>
      <c r="G15" s="5">
        <f>(D15-F15)</f>
        <v>534265.12000000011</v>
      </c>
      <c r="H15" s="104">
        <v>0.99</v>
      </c>
      <c r="I15" s="104">
        <f t="shared" si="0"/>
        <v>0.88187637759503201</v>
      </c>
      <c r="J15" s="17">
        <v>2748.21</v>
      </c>
      <c r="K15" s="75" t="s">
        <v>26</v>
      </c>
      <c r="L15" s="17">
        <v>175</v>
      </c>
      <c r="M15" s="106" t="s">
        <v>46</v>
      </c>
      <c r="N15" s="107" t="s">
        <v>57</v>
      </c>
      <c r="O15" s="48" t="s">
        <v>261</v>
      </c>
    </row>
    <row r="16" spans="1:16" ht="40.5" x14ac:dyDescent="0.2">
      <c r="A16" s="9" t="s">
        <v>267</v>
      </c>
      <c r="B16" s="11" t="s">
        <v>269</v>
      </c>
      <c r="C16" s="33">
        <v>3854255.16</v>
      </c>
      <c r="D16" s="16">
        <v>3806185.39</v>
      </c>
      <c r="E16" s="5">
        <v>1560493.5499999998</v>
      </c>
      <c r="F16" s="5">
        <v>3527515.08</v>
      </c>
      <c r="G16" s="5">
        <f t="shared" ref="G16:G23" si="1">(D16-F16)</f>
        <v>278670.31000000006</v>
      </c>
      <c r="H16" s="104">
        <v>1</v>
      </c>
      <c r="I16" s="104">
        <f t="shared" si="0"/>
        <v>0.92678488264598169</v>
      </c>
      <c r="J16" s="17">
        <v>2432.87</v>
      </c>
      <c r="K16" s="75" t="s">
        <v>26</v>
      </c>
      <c r="L16" s="17">
        <v>220</v>
      </c>
      <c r="M16" s="106" t="s">
        <v>46</v>
      </c>
      <c r="N16" s="107" t="s">
        <v>57</v>
      </c>
      <c r="O16" s="48" t="s">
        <v>261</v>
      </c>
    </row>
    <row r="17" spans="1:15" ht="40.5" x14ac:dyDescent="0.2">
      <c r="A17" s="9" t="s">
        <v>271</v>
      </c>
      <c r="B17" s="11" t="s">
        <v>282</v>
      </c>
      <c r="C17" s="33">
        <v>4631994.3600000003</v>
      </c>
      <c r="D17" s="16">
        <v>4099701.33</v>
      </c>
      <c r="E17" s="5">
        <v>2257384.7200000002</v>
      </c>
      <c r="F17" s="5">
        <v>3608568.7700000005</v>
      </c>
      <c r="G17" s="5">
        <f>(D17-F17)</f>
        <v>491132.55999999959</v>
      </c>
      <c r="H17" s="104">
        <v>0.99</v>
      </c>
      <c r="I17" s="104">
        <f t="shared" si="0"/>
        <v>0.8802028439471713</v>
      </c>
      <c r="J17" s="17">
        <v>2334</v>
      </c>
      <c r="K17" s="75" t="s">
        <v>26</v>
      </c>
      <c r="L17" s="17">
        <v>550</v>
      </c>
      <c r="M17" s="106" t="s">
        <v>46</v>
      </c>
      <c r="N17" s="107" t="s">
        <v>57</v>
      </c>
      <c r="O17" s="48" t="s">
        <v>261</v>
      </c>
    </row>
    <row r="18" spans="1:15" ht="81" x14ac:dyDescent="0.2">
      <c r="A18" s="9" t="s">
        <v>272</v>
      </c>
      <c r="B18" s="11" t="s">
        <v>283</v>
      </c>
      <c r="C18" s="33">
        <v>4135638.15</v>
      </c>
      <c r="D18" s="16">
        <v>3941507.53</v>
      </c>
      <c r="E18" s="5">
        <v>1323263.95</v>
      </c>
      <c r="F18" s="5">
        <v>2952598.77</v>
      </c>
      <c r="G18" s="5">
        <f>(D18-F18)</f>
        <v>988908.75999999978</v>
      </c>
      <c r="H18" s="104">
        <v>1</v>
      </c>
      <c r="I18" s="104">
        <f t="shared" si="0"/>
        <v>0.7491039272478569</v>
      </c>
      <c r="J18" s="17">
        <v>2904.33</v>
      </c>
      <c r="K18" s="75" t="s">
        <v>26</v>
      </c>
      <c r="L18" s="17">
        <v>153</v>
      </c>
      <c r="M18" s="106" t="s">
        <v>46</v>
      </c>
      <c r="N18" s="107" t="s">
        <v>57</v>
      </c>
      <c r="O18" s="48" t="s">
        <v>261</v>
      </c>
    </row>
    <row r="19" spans="1:15" ht="67.5" x14ac:dyDescent="0.2">
      <c r="A19" s="9" t="s">
        <v>276</v>
      </c>
      <c r="B19" s="11" t="s">
        <v>278</v>
      </c>
      <c r="C19" s="33">
        <v>1902873</v>
      </c>
      <c r="D19" s="16">
        <v>2186442.73</v>
      </c>
      <c r="E19" s="5">
        <v>280086.21000000002</v>
      </c>
      <c r="F19" s="5">
        <v>936019.03</v>
      </c>
      <c r="G19" s="5">
        <f>(D19-F19)</f>
        <v>1250423.7</v>
      </c>
      <c r="H19" s="104">
        <v>0.99</v>
      </c>
      <c r="I19" s="104">
        <f t="shared" si="0"/>
        <v>0.42810132511451604</v>
      </c>
      <c r="J19" s="17">
        <v>1187.5999999999999</v>
      </c>
      <c r="K19" s="75" t="s">
        <v>26</v>
      </c>
      <c r="L19" s="17">
        <v>68</v>
      </c>
      <c r="M19" s="106" t="s">
        <v>46</v>
      </c>
      <c r="N19" s="107" t="s">
        <v>57</v>
      </c>
      <c r="O19" s="48" t="s">
        <v>261</v>
      </c>
    </row>
    <row r="20" spans="1:15" ht="54" x14ac:dyDescent="0.2">
      <c r="A20" s="9" t="s">
        <v>277</v>
      </c>
      <c r="B20" s="11" t="s">
        <v>279</v>
      </c>
      <c r="C20" s="33">
        <v>4203706.92</v>
      </c>
      <c r="D20" s="16">
        <v>3259500.6</v>
      </c>
      <c r="E20" s="5">
        <v>1742582.97</v>
      </c>
      <c r="F20" s="5">
        <v>2720433.15</v>
      </c>
      <c r="G20" s="5">
        <f>(D20-F20)</f>
        <v>539067.45000000019</v>
      </c>
      <c r="H20" s="104">
        <v>1</v>
      </c>
      <c r="I20" s="104">
        <f t="shared" si="0"/>
        <v>0.83461655138213497</v>
      </c>
      <c r="J20" s="17">
        <v>2515.8000000000002</v>
      </c>
      <c r="K20" s="75" t="s">
        <v>26</v>
      </c>
      <c r="L20" s="17">
        <v>135</v>
      </c>
      <c r="M20" s="106" t="s">
        <v>46</v>
      </c>
      <c r="N20" s="107" t="s">
        <v>57</v>
      </c>
      <c r="O20" s="48" t="s">
        <v>261</v>
      </c>
    </row>
    <row r="21" spans="1:15" ht="54" x14ac:dyDescent="0.2">
      <c r="A21" s="9" t="s">
        <v>300</v>
      </c>
      <c r="B21" s="11" t="s">
        <v>301</v>
      </c>
      <c r="C21" s="33">
        <v>1999687.5</v>
      </c>
      <c r="D21" s="16">
        <v>2984119.78</v>
      </c>
      <c r="E21" s="5">
        <v>895235.94</v>
      </c>
      <c r="F21" s="5">
        <v>895235.94</v>
      </c>
      <c r="G21" s="5">
        <f t="shared" si="1"/>
        <v>2088883.8399999999</v>
      </c>
      <c r="H21" s="104">
        <v>0.4</v>
      </c>
      <c r="I21" s="104">
        <f t="shared" si="0"/>
        <v>0.30000000201064314</v>
      </c>
      <c r="J21" s="17">
        <v>1875</v>
      </c>
      <c r="K21" s="75" t="s">
        <v>26</v>
      </c>
      <c r="L21" s="17">
        <v>127</v>
      </c>
      <c r="M21" s="106" t="s">
        <v>46</v>
      </c>
      <c r="N21" s="107" t="s">
        <v>57</v>
      </c>
      <c r="O21" s="48" t="s">
        <v>261</v>
      </c>
    </row>
    <row r="22" spans="1:15" ht="54" x14ac:dyDescent="0.2">
      <c r="A22" s="9" t="s">
        <v>105</v>
      </c>
      <c r="B22" s="11" t="s">
        <v>183</v>
      </c>
      <c r="C22" s="33">
        <v>1473192</v>
      </c>
      <c r="D22" s="16">
        <v>0</v>
      </c>
      <c r="E22" s="5">
        <v>0</v>
      </c>
      <c r="F22" s="5">
        <v>0</v>
      </c>
      <c r="G22" s="5">
        <f t="shared" si="1"/>
        <v>0</v>
      </c>
      <c r="H22" s="104">
        <v>0</v>
      </c>
      <c r="I22" s="104">
        <v>0</v>
      </c>
      <c r="J22" s="17">
        <v>888</v>
      </c>
      <c r="K22" s="75" t="s">
        <v>26</v>
      </c>
      <c r="L22" s="17">
        <v>128</v>
      </c>
      <c r="M22" s="106" t="s">
        <v>46</v>
      </c>
      <c r="N22" s="107" t="s">
        <v>57</v>
      </c>
      <c r="O22" s="48" t="s">
        <v>261</v>
      </c>
    </row>
    <row r="23" spans="1:15" ht="41.25" thickBot="1" x14ac:dyDescent="0.25">
      <c r="A23" s="15" t="s">
        <v>211</v>
      </c>
      <c r="B23" s="12" t="s">
        <v>184</v>
      </c>
      <c r="C23" s="50">
        <v>750000</v>
      </c>
      <c r="D23" s="114">
        <v>1521682.73</v>
      </c>
      <c r="E23" s="13">
        <v>0</v>
      </c>
      <c r="F23" s="13">
        <v>0</v>
      </c>
      <c r="G23" s="13">
        <f t="shared" si="1"/>
        <v>1521682.73</v>
      </c>
      <c r="H23" s="104">
        <f t="shared" ref="H23" si="2">(F23*100%)/D23</f>
        <v>0</v>
      </c>
      <c r="I23" s="104">
        <f t="shared" si="0"/>
        <v>0</v>
      </c>
      <c r="J23" s="17">
        <v>90</v>
      </c>
      <c r="K23" s="75" t="s">
        <v>26</v>
      </c>
      <c r="L23" s="17">
        <v>150</v>
      </c>
      <c r="M23" s="106" t="s">
        <v>46</v>
      </c>
      <c r="N23" s="107" t="s">
        <v>57</v>
      </c>
      <c r="O23" s="48" t="s">
        <v>261</v>
      </c>
    </row>
    <row r="24" spans="1:15" ht="16.5" thickBot="1" x14ac:dyDescent="0.25">
      <c r="A24" s="68"/>
      <c r="B24" s="39" t="s">
        <v>25</v>
      </c>
      <c r="C24" s="40">
        <f>SUM(C14:C23)</f>
        <v>35632826.039999999</v>
      </c>
      <c r="D24" s="40">
        <f t="shared" ref="D24:G24" si="3">SUM(D14:D23)</f>
        <v>35052451.810000002</v>
      </c>
      <c r="E24" s="40">
        <f t="shared" si="3"/>
        <v>11751699.51</v>
      </c>
      <c r="F24" s="40">
        <f t="shared" si="3"/>
        <v>27346410.460000001</v>
      </c>
      <c r="G24" s="40">
        <f t="shared" si="3"/>
        <v>7706041.3499999996</v>
      </c>
      <c r="H24" s="6"/>
      <c r="I24" s="6"/>
      <c r="J24" s="17"/>
      <c r="K24" s="48"/>
      <c r="L24" s="17"/>
      <c r="M24" s="34"/>
      <c r="N24" s="34"/>
      <c r="O24" s="47"/>
    </row>
    <row r="25" spans="1:15" ht="14.25" thickBot="1" x14ac:dyDescent="0.25">
      <c r="A25" s="70"/>
      <c r="B25" s="43"/>
      <c r="C25" s="44"/>
      <c r="D25" s="45"/>
      <c r="E25" s="46"/>
      <c r="F25" s="17"/>
      <c r="G25" s="17"/>
      <c r="H25" s="6"/>
      <c r="I25" s="6"/>
      <c r="J25" s="17"/>
      <c r="K25" s="48"/>
      <c r="L25" s="17"/>
      <c r="M25" s="34"/>
      <c r="N25" s="34"/>
      <c r="O25" s="47"/>
    </row>
    <row r="26" spans="1:15" ht="26.25" thickBot="1" x14ac:dyDescent="0.25">
      <c r="A26" s="69"/>
      <c r="B26" s="32" t="s">
        <v>69</v>
      </c>
      <c r="C26" s="128"/>
      <c r="D26" s="129"/>
      <c r="E26" s="130"/>
      <c r="F26" s="55"/>
      <c r="G26" s="55"/>
      <c r="H26" s="8"/>
      <c r="I26" s="8"/>
      <c r="J26" s="55"/>
      <c r="K26" s="98"/>
      <c r="L26" s="55"/>
      <c r="M26" s="56"/>
      <c r="N26" s="56"/>
      <c r="O26" s="57"/>
    </row>
    <row r="27" spans="1:15" ht="54" x14ac:dyDescent="0.2">
      <c r="A27" s="70" t="s">
        <v>234</v>
      </c>
      <c r="B27" s="43" t="s">
        <v>231</v>
      </c>
      <c r="C27" s="33">
        <v>2713200</v>
      </c>
      <c r="D27" s="16">
        <v>3416153.19</v>
      </c>
      <c r="E27" s="5">
        <v>1385814.1600000001</v>
      </c>
      <c r="F27" s="5">
        <v>2841279.89</v>
      </c>
      <c r="G27" s="5">
        <f>(D27-F27)</f>
        <v>574873.29999999981</v>
      </c>
      <c r="H27" s="104">
        <v>1</v>
      </c>
      <c r="I27" s="104">
        <f t="shared" ref="I27:I31" si="4">(F27*100%)/D27</f>
        <v>0.83171910976275631</v>
      </c>
      <c r="J27" s="17">
        <v>1733.06</v>
      </c>
      <c r="K27" s="75" t="s">
        <v>26</v>
      </c>
      <c r="L27" s="17">
        <v>130.33000000000001</v>
      </c>
      <c r="M27" s="106" t="s">
        <v>46</v>
      </c>
      <c r="N27" s="106" t="s">
        <v>58</v>
      </c>
      <c r="O27" s="48" t="s">
        <v>261</v>
      </c>
    </row>
    <row r="28" spans="1:15" ht="67.5" x14ac:dyDescent="0.2">
      <c r="A28" s="70" t="s">
        <v>284</v>
      </c>
      <c r="B28" s="43" t="s">
        <v>263</v>
      </c>
      <c r="C28" s="33">
        <v>3081838.5</v>
      </c>
      <c r="D28" s="16">
        <v>2578225.79</v>
      </c>
      <c r="E28" s="5">
        <v>0</v>
      </c>
      <c r="F28" s="5">
        <v>2578225.79</v>
      </c>
      <c r="G28" s="5">
        <f>(D28-F28)</f>
        <v>0</v>
      </c>
      <c r="H28" s="104">
        <f t="shared" ref="H28:H30" si="5">(F28*100%)/D28</f>
        <v>1</v>
      </c>
      <c r="I28" s="104">
        <f t="shared" si="4"/>
        <v>1</v>
      </c>
      <c r="J28" s="17">
        <v>2018.77</v>
      </c>
      <c r="K28" s="75" t="s">
        <v>26</v>
      </c>
      <c r="L28" s="17">
        <v>73.150000000000006</v>
      </c>
      <c r="M28" s="106" t="s">
        <v>46</v>
      </c>
      <c r="N28" s="106" t="s">
        <v>58</v>
      </c>
      <c r="O28" s="48" t="s">
        <v>261</v>
      </c>
    </row>
    <row r="29" spans="1:15" ht="81" x14ac:dyDescent="0.2">
      <c r="A29" s="70" t="s">
        <v>285</v>
      </c>
      <c r="B29" s="43" t="s">
        <v>264</v>
      </c>
      <c r="C29" s="33">
        <v>1996960</v>
      </c>
      <c r="D29" s="16">
        <v>1798692.94</v>
      </c>
      <c r="E29" s="5">
        <v>376363.69</v>
      </c>
      <c r="F29" s="5">
        <v>1798692.93</v>
      </c>
      <c r="G29" s="5">
        <f>(D29-F29)</f>
        <v>1.0000000009313226E-2</v>
      </c>
      <c r="H29" s="104">
        <f t="shared" si="5"/>
        <v>0.99999999444040732</v>
      </c>
      <c r="I29" s="104">
        <f t="shared" si="4"/>
        <v>0.99999999444040732</v>
      </c>
      <c r="J29" s="17">
        <v>7453.62</v>
      </c>
      <c r="K29" s="48" t="s">
        <v>26</v>
      </c>
      <c r="L29" s="17">
        <v>3000</v>
      </c>
      <c r="M29" s="106" t="s">
        <v>46</v>
      </c>
      <c r="N29" s="106" t="s">
        <v>58</v>
      </c>
      <c r="O29" s="48" t="s">
        <v>261</v>
      </c>
    </row>
    <row r="30" spans="1:15" ht="54" x14ac:dyDescent="0.2">
      <c r="A30" s="70" t="s">
        <v>286</v>
      </c>
      <c r="B30" s="43" t="s">
        <v>273</v>
      </c>
      <c r="C30" s="33">
        <v>1075334.3799999999</v>
      </c>
      <c r="D30" s="16">
        <v>1654635.19</v>
      </c>
      <c r="E30" s="5">
        <v>1254320.58</v>
      </c>
      <c r="F30" s="5">
        <v>1654635.1400000001</v>
      </c>
      <c r="G30" s="5">
        <f>(D30-F30)</f>
        <v>4.9999999813735485E-2</v>
      </c>
      <c r="H30" s="104">
        <f t="shared" si="5"/>
        <v>0.99999996978185879</v>
      </c>
      <c r="I30" s="104">
        <f t="shared" si="4"/>
        <v>0.99999996978185879</v>
      </c>
      <c r="J30" s="17">
        <v>2470.7800000000002</v>
      </c>
      <c r="K30" s="48" t="s">
        <v>26</v>
      </c>
      <c r="L30" s="17">
        <v>4580</v>
      </c>
      <c r="M30" s="106" t="s">
        <v>46</v>
      </c>
      <c r="N30" s="106" t="s">
        <v>58</v>
      </c>
      <c r="O30" s="48" t="s">
        <v>261</v>
      </c>
    </row>
    <row r="31" spans="1:15" ht="40.5" x14ac:dyDescent="0.2">
      <c r="A31" s="70" t="s">
        <v>303</v>
      </c>
      <c r="B31" s="43" t="s">
        <v>304</v>
      </c>
      <c r="C31" s="33">
        <v>0</v>
      </c>
      <c r="D31" s="16">
        <v>7911240</v>
      </c>
      <c r="E31" s="5">
        <v>5088480.8600000003</v>
      </c>
      <c r="F31" s="5">
        <v>5088480.8600000003</v>
      </c>
      <c r="G31" s="5">
        <f>(D31-F31)</f>
        <v>2822759.1399999997</v>
      </c>
      <c r="H31" s="104">
        <v>0.3</v>
      </c>
      <c r="I31" s="104">
        <f t="shared" si="4"/>
        <v>0.64319637123889561</v>
      </c>
      <c r="J31" s="17">
        <v>2470.7800000000002</v>
      </c>
      <c r="K31" s="48" t="s">
        <v>26</v>
      </c>
      <c r="L31" s="17">
        <v>4580</v>
      </c>
      <c r="M31" s="106" t="s">
        <v>46</v>
      </c>
      <c r="N31" s="106" t="s">
        <v>58</v>
      </c>
      <c r="O31" s="48" t="s">
        <v>261</v>
      </c>
    </row>
    <row r="32" spans="1:15" ht="81" x14ac:dyDescent="0.2">
      <c r="A32" s="70" t="s">
        <v>212</v>
      </c>
      <c r="B32" s="43" t="s">
        <v>181</v>
      </c>
      <c r="C32" s="33">
        <v>3576000</v>
      </c>
      <c r="D32" s="16">
        <v>0</v>
      </c>
      <c r="E32" s="5">
        <v>0</v>
      </c>
      <c r="F32" s="5">
        <v>0</v>
      </c>
      <c r="G32" s="5">
        <f t="shared" ref="G32:G33" si="6">(D32-F32)</f>
        <v>0</v>
      </c>
      <c r="H32" s="104">
        <v>0</v>
      </c>
      <c r="I32" s="104">
        <v>0</v>
      </c>
      <c r="J32" s="17">
        <v>1560</v>
      </c>
      <c r="K32" s="75" t="s">
        <v>26</v>
      </c>
      <c r="L32" s="17">
        <v>117.23</v>
      </c>
      <c r="M32" s="106" t="s">
        <v>46</v>
      </c>
      <c r="N32" s="106" t="s">
        <v>58</v>
      </c>
      <c r="O32" s="48" t="s">
        <v>261</v>
      </c>
    </row>
    <row r="33" spans="1:15" ht="54.75" thickBot="1" x14ac:dyDescent="0.25">
      <c r="A33" s="70" t="s">
        <v>213</v>
      </c>
      <c r="B33" s="43" t="s">
        <v>182</v>
      </c>
      <c r="C33" s="33">
        <v>4335240</v>
      </c>
      <c r="D33" s="16">
        <v>0</v>
      </c>
      <c r="E33" s="5">
        <v>0</v>
      </c>
      <c r="F33" s="5">
        <v>0</v>
      </c>
      <c r="G33" s="5">
        <f t="shared" si="6"/>
        <v>0</v>
      </c>
      <c r="H33" s="104">
        <v>0</v>
      </c>
      <c r="I33" s="104">
        <v>0</v>
      </c>
      <c r="J33" s="17">
        <v>15483</v>
      </c>
      <c r="K33" s="48" t="s">
        <v>26</v>
      </c>
      <c r="L33" s="17">
        <v>552</v>
      </c>
      <c r="M33" s="106" t="s">
        <v>46</v>
      </c>
      <c r="N33" s="106" t="s">
        <v>58</v>
      </c>
      <c r="O33" s="48" t="s">
        <v>261</v>
      </c>
    </row>
    <row r="34" spans="1:15" ht="16.5" thickBot="1" x14ac:dyDescent="0.25">
      <c r="A34" s="68"/>
      <c r="B34" s="39" t="s">
        <v>70</v>
      </c>
      <c r="C34" s="40">
        <f>SUM(C27:C33)</f>
        <v>16778572.879999999</v>
      </c>
      <c r="D34" s="40">
        <f t="shared" ref="D34:G34" si="7">SUM(D27:D33)</f>
        <v>17358947.109999999</v>
      </c>
      <c r="E34" s="40">
        <f t="shared" si="7"/>
        <v>8104979.290000001</v>
      </c>
      <c r="F34" s="40">
        <f t="shared" si="7"/>
        <v>13961314.609999999</v>
      </c>
      <c r="G34" s="40">
        <f t="shared" si="7"/>
        <v>3397632.4999999991</v>
      </c>
      <c r="H34" s="6"/>
      <c r="I34" s="6"/>
      <c r="J34" s="17"/>
      <c r="K34" s="48"/>
      <c r="L34" s="17"/>
      <c r="M34" s="34"/>
      <c r="N34" s="34"/>
      <c r="O34" s="47"/>
    </row>
    <row r="35" spans="1:15" ht="14.25" thickBot="1" x14ac:dyDescent="0.25">
      <c r="A35" s="42"/>
      <c r="B35" s="43"/>
      <c r="C35" s="44"/>
      <c r="D35" s="45"/>
      <c r="E35" s="46"/>
      <c r="F35" s="17"/>
      <c r="G35" s="17"/>
      <c r="H35" s="8"/>
      <c r="I35" s="8"/>
      <c r="J35" s="55"/>
      <c r="K35" s="55"/>
      <c r="L35" s="55"/>
      <c r="M35" s="56"/>
      <c r="N35" s="56"/>
      <c r="O35" s="57"/>
    </row>
    <row r="36" spans="1:15" ht="16.5" thickBot="1" x14ac:dyDescent="0.25">
      <c r="A36" s="58"/>
      <c r="B36" s="59" t="s">
        <v>248</v>
      </c>
      <c r="C36" s="60">
        <f>(C24+C34)</f>
        <v>52411398.920000002</v>
      </c>
      <c r="D36" s="60">
        <f>(D24+D34)</f>
        <v>52411398.920000002</v>
      </c>
      <c r="E36" s="60">
        <f>(E24+E34)</f>
        <v>19856678.800000001</v>
      </c>
      <c r="F36" s="60">
        <f>(F24+F34)</f>
        <v>41307725.07</v>
      </c>
      <c r="G36" s="60">
        <f>(G24+G34)</f>
        <v>11103673.849999998</v>
      </c>
      <c r="H36" s="61"/>
      <c r="I36" s="61"/>
      <c r="J36" s="62"/>
      <c r="K36" s="63"/>
      <c r="L36" s="64"/>
      <c r="M36" s="65"/>
      <c r="N36" s="65"/>
      <c r="O36" s="65"/>
    </row>
    <row r="37" spans="1:15" ht="13.5" x14ac:dyDescent="0.25">
      <c r="A37" s="118" t="s">
        <v>110</v>
      </c>
      <c r="B37" s="118"/>
      <c r="C37" s="118"/>
      <c r="D37" s="118"/>
      <c r="E37" s="118"/>
      <c r="F37" s="118"/>
      <c r="G37" s="118"/>
      <c r="H37" s="118"/>
    </row>
  </sheetData>
  <mergeCells count="11">
    <mergeCell ref="B9:B11"/>
    <mergeCell ref="H9:I10"/>
    <mergeCell ref="J9:M9"/>
    <mergeCell ref="J10:K10"/>
    <mergeCell ref="L10:M10"/>
    <mergeCell ref="A2:O2"/>
    <mergeCell ref="A3:O3"/>
    <mergeCell ref="A4:O4"/>
    <mergeCell ref="A5:E5"/>
    <mergeCell ref="A6:E6"/>
    <mergeCell ref="F6:M6"/>
  </mergeCells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3"/>
  <sheetViews>
    <sheetView topLeftCell="A22" zoomScale="115" zoomScaleNormal="115" workbookViewId="0">
      <selection activeCell="I34" sqref="I34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130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5"/>
    </row>
    <row r="14" spans="1:15" ht="14.25" thickBot="1" x14ac:dyDescent="0.25">
      <c r="A14" s="69"/>
      <c r="B14" s="32" t="s">
        <v>44</v>
      </c>
      <c r="C14" s="44"/>
      <c r="D14" s="45"/>
      <c r="E14" s="46"/>
      <c r="F14" s="17"/>
      <c r="G14" s="17"/>
      <c r="H14" s="6"/>
      <c r="I14" s="6"/>
      <c r="J14" s="17"/>
      <c r="K14" s="48"/>
      <c r="L14" s="17"/>
      <c r="M14" s="34"/>
      <c r="N14" s="35"/>
      <c r="O14" s="49"/>
    </row>
    <row r="15" spans="1:15" ht="27" x14ac:dyDescent="0.2">
      <c r="A15" s="9" t="s">
        <v>101</v>
      </c>
      <c r="B15" s="11" t="s">
        <v>178</v>
      </c>
      <c r="C15" s="33">
        <v>664950</v>
      </c>
      <c r="D15" s="16">
        <v>664950</v>
      </c>
      <c r="E15" s="5">
        <v>0</v>
      </c>
      <c r="F15" s="5">
        <v>0</v>
      </c>
      <c r="G15" s="5">
        <f>(D15-F15)</f>
        <v>664950</v>
      </c>
      <c r="H15" s="104">
        <v>0</v>
      </c>
      <c r="I15" s="104">
        <f t="shared" ref="I15:I17" si="0">(F15/D15)*100%</f>
        <v>0</v>
      </c>
      <c r="J15" s="17">
        <v>1</v>
      </c>
      <c r="K15" s="48" t="s">
        <v>173</v>
      </c>
      <c r="L15" s="37">
        <v>400</v>
      </c>
      <c r="M15" s="37" t="s">
        <v>46</v>
      </c>
      <c r="N15" s="107" t="s">
        <v>57</v>
      </c>
      <c r="O15" s="48" t="s">
        <v>235</v>
      </c>
    </row>
    <row r="16" spans="1:15" ht="40.5" x14ac:dyDescent="0.2">
      <c r="A16" s="9" t="s">
        <v>102</v>
      </c>
      <c r="B16" s="11" t="s">
        <v>179</v>
      </c>
      <c r="C16" s="33">
        <v>400000</v>
      </c>
      <c r="D16" s="16">
        <v>278896</v>
      </c>
      <c r="E16" s="5">
        <v>0</v>
      </c>
      <c r="F16" s="5">
        <v>0</v>
      </c>
      <c r="G16" s="5">
        <f t="shared" ref="G16:G17" si="1">(D16-F16)</f>
        <v>278896</v>
      </c>
      <c r="H16" s="104">
        <v>0</v>
      </c>
      <c r="I16" s="104">
        <f t="shared" si="0"/>
        <v>0</v>
      </c>
      <c r="J16" s="17">
        <v>1</v>
      </c>
      <c r="K16" s="48" t="s">
        <v>173</v>
      </c>
      <c r="L16" s="37">
        <v>400</v>
      </c>
      <c r="M16" s="37" t="s">
        <v>46</v>
      </c>
      <c r="N16" s="107" t="s">
        <v>57</v>
      </c>
      <c r="O16" s="48" t="s">
        <v>235</v>
      </c>
    </row>
    <row r="17" spans="1:15" ht="40.5" x14ac:dyDescent="0.2">
      <c r="A17" s="71" t="s">
        <v>208</v>
      </c>
      <c r="B17" s="11" t="s">
        <v>180</v>
      </c>
      <c r="C17" s="33">
        <v>400000</v>
      </c>
      <c r="D17" s="16">
        <v>400000</v>
      </c>
      <c r="E17" s="5">
        <v>0</v>
      </c>
      <c r="F17" s="5">
        <v>0</v>
      </c>
      <c r="G17" s="5">
        <f t="shared" si="1"/>
        <v>400000</v>
      </c>
      <c r="H17" s="104">
        <v>0</v>
      </c>
      <c r="I17" s="104">
        <f t="shared" si="0"/>
        <v>0</v>
      </c>
      <c r="J17" s="17">
        <v>1</v>
      </c>
      <c r="K17" s="48" t="s">
        <v>173</v>
      </c>
      <c r="L17" s="37">
        <v>400</v>
      </c>
      <c r="M17" s="37" t="s">
        <v>46</v>
      </c>
      <c r="N17" s="107" t="s">
        <v>57</v>
      </c>
      <c r="O17" s="48" t="s">
        <v>235</v>
      </c>
    </row>
    <row r="18" spans="1:15" ht="17.25" thickBot="1" x14ac:dyDescent="0.25">
      <c r="A18" s="15"/>
      <c r="B18" s="12"/>
      <c r="C18" s="50"/>
      <c r="D18" s="86"/>
      <c r="E18" s="13"/>
      <c r="F18" s="13"/>
      <c r="G18" s="13"/>
      <c r="H18" s="6"/>
      <c r="I18" s="6"/>
      <c r="J18" s="17"/>
      <c r="K18" s="48"/>
      <c r="L18" s="17"/>
      <c r="M18" s="34"/>
      <c r="N18" s="35"/>
      <c r="O18" s="49"/>
    </row>
    <row r="19" spans="1:15" ht="16.5" thickBot="1" x14ac:dyDescent="0.25">
      <c r="A19" s="72"/>
      <c r="B19" s="51" t="s">
        <v>120</v>
      </c>
      <c r="C19" s="52">
        <f>SUM(C15:C18)</f>
        <v>1464950</v>
      </c>
      <c r="D19" s="90">
        <f>SUM(D15:D18)</f>
        <v>1343846</v>
      </c>
      <c r="E19" s="52">
        <f>SUM(E15:E18)</f>
        <v>0</v>
      </c>
      <c r="F19" s="52">
        <f>SUM(F15:F18)</f>
        <v>0</v>
      </c>
      <c r="G19" s="52">
        <f>SUM(G15:G18)</f>
        <v>1343846</v>
      </c>
      <c r="H19" s="6"/>
      <c r="I19" s="6"/>
      <c r="J19" s="17"/>
      <c r="K19" s="48"/>
      <c r="L19" s="17"/>
      <c r="M19" s="34"/>
      <c r="N19" s="35"/>
      <c r="O19" s="49"/>
    </row>
    <row r="20" spans="1:15" ht="17.25" thickBot="1" x14ac:dyDescent="0.25">
      <c r="A20" s="70"/>
      <c r="B20" s="43"/>
      <c r="C20" s="33"/>
      <c r="D20" s="41"/>
      <c r="E20" s="5"/>
      <c r="F20" s="5"/>
      <c r="G20" s="5"/>
      <c r="H20" s="6"/>
      <c r="I20" s="6"/>
      <c r="J20" s="17"/>
      <c r="K20" s="48"/>
      <c r="L20" s="17"/>
      <c r="M20" s="34"/>
      <c r="N20" s="35"/>
      <c r="O20" s="49"/>
    </row>
    <row r="21" spans="1:15" ht="14.25" thickBot="1" x14ac:dyDescent="0.25">
      <c r="A21" s="69"/>
      <c r="B21" s="32" t="s">
        <v>54</v>
      </c>
      <c r="C21" s="44"/>
      <c r="D21" s="45"/>
      <c r="E21" s="46"/>
      <c r="F21" s="17"/>
      <c r="G21" s="17"/>
      <c r="H21" s="6"/>
      <c r="I21" s="6"/>
      <c r="J21" s="17"/>
      <c r="K21" s="48"/>
      <c r="L21" s="17"/>
      <c r="M21" s="34"/>
      <c r="N21" s="34"/>
      <c r="O21" s="47"/>
    </row>
    <row r="22" spans="1:15" ht="54" x14ac:dyDescent="0.2">
      <c r="A22" s="9" t="s">
        <v>103</v>
      </c>
      <c r="B22" s="11" t="s">
        <v>174</v>
      </c>
      <c r="C22" s="33">
        <v>400000</v>
      </c>
      <c r="D22" s="16">
        <v>415624</v>
      </c>
      <c r="E22" s="102">
        <v>0</v>
      </c>
      <c r="F22" s="102">
        <v>0</v>
      </c>
      <c r="G22" s="102">
        <f>(D22-F22)</f>
        <v>415624</v>
      </c>
      <c r="H22" s="104">
        <v>0</v>
      </c>
      <c r="I22" s="104">
        <f t="shared" ref="I22:I26" si="2">(F22/D22)*100%</f>
        <v>0</v>
      </c>
      <c r="J22" s="17">
        <v>1</v>
      </c>
      <c r="K22" s="48" t="s">
        <v>71</v>
      </c>
      <c r="L22" s="37">
        <v>1</v>
      </c>
      <c r="M22" s="37" t="s">
        <v>34</v>
      </c>
      <c r="N22" s="107" t="s">
        <v>58</v>
      </c>
      <c r="O22" s="48" t="s">
        <v>235</v>
      </c>
    </row>
    <row r="23" spans="1:15" ht="27" x14ac:dyDescent="0.2">
      <c r="A23" s="9" t="s">
        <v>229</v>
      </c>
      <c r="B23" s="11" t="s">
        <v>230</v>
      </c>
      <c r="C23" s="33">
        <v>3659350</v>
      </c>
      <c r="D23" s="102">
        <v>3643726</v>
      </c>
      <c r="E23" s="102">
        <v>814704.09</v>
      </c>
      <c r="F23" s="102">
        <v>3355593.39</v>
      </c>
      <c r="G23" s="102">
        <f t="shared" ref="G23:G26" si="3">(D23-F23)</f>
        <v>288132.60999999987</v>
      </c>
      <c r="H23" s="104">
        <v>1</v>
      </c>
      <c r="I23" s="104">
        <f>(F23*100%)/D23</f>
        <v>0.92092363421398871</v>
      </c>
      <c r="J23" s="17">
        <v>307.13</v>
      </c>
      <c r="K23" s="48" t="s">
        <v>26</v>
      </c>
      <c r="L23" s="37">
        <v>5500</v>
      </c>
      <c r="M23" s="37" t="s">
        <v>237</v>
      </c>
      <c r="N23" s="107" t="s">
        <v>58</v>
      </c>
      <c r="O23" s="48" t="s">
        <v>261</v>
      </c>
    </row>
    <row r="24" spans="1:15" ht="67.5" x14ac:dyDescent="0.2">
      <c r="A24" s="9" t="s">
        <v>209</v>
      </c>
      <c r="B24" s="11" t="s">
        <v>175</v>
      </c>
      <c r="C24" s="33">
        <v>3250000.12</v>
      </c>
      <c r="D24" s="16">
        <v>2788378.12</v>
      </c>
      <c r="E24" s="102">
        <v>0</v>
      </c>
      <c r="F24" s="102">
        <v>0</v>
      </c>
      <c r="G24" s="102">
        <f t="shared" si="3"/>
        <v>2788378.12</v>
      </c>
      <c r="H24" s="104">
        <f t="shared" ref="H24:H26" si="4">(F24*100%)/D24</f>
        <v>0</v>
      </c>
      <c r="I24" s="104">
        <f t="shared" si="2"/>
        <v>0</v>
      </c>
      <c r="J24" s="17">
        <v>1</v>
      </c>
      <c r="K24" s="53" t="s">
        <v>72</v>
      </c>
      <c r="L24" s="37">
        <v>1</v>
      </c>
      <c r="M24" s="37" t="s">
        <v>34</v>
      </c>
      <c r="N24" s="107" t="s">
        <v>58</v>
      </c>
      <c r="O24" s="48" t="s">
        <v>261</v>
      </c>
    </row>
    <row r="25" spans="1:15" ht="67.5" x14ac:dyDescent="0.2">
      <c r="A25" s="9" t="s">
        <v>104</v>
      </c>
      <c r="B25" s="11" t="s">
        <v>176</v>
      </c>
      <c r="C25" s="33">
        <v>650000</v>
      </c>
      <c r="D25" s="16">
        <v>650000</v>
      </c>
      <c r="E25" s="102">
        <v>0</v>
      </c>
      <c r="F25" s="102">
        <v>0</v>
      </c>
      <c r="G25" s="102">
        <f t="shared" si="3"/>
        <v>650000</v>
      </c>
      <c r="H25" s="104">
        <f t="shared" si="4"/>
        <v>0</v>
      </c>
      <c r="I25" s="104">
        <f t="shared" si="2"/>
        <v>0</v>
      </c>
      <c r="J25" s="17">
        <v>1</v>
      </c>
      <c r="K25" s="53" t="s">
        <v>73</v>
      </c>
      <c r="L25" s="37">
        <v>1</v>
      </c>
      <c r="M25" s="37" t="s">
        <v>34</v>
      </c>
      <c r="N25" s="107" t="s">
        <v>58</v>
      </c>
      <c r="O25" s="48" t="s">
        <v>235</v>
      </c>
    </row>
    <row r="26" spans="1:15" ht="40.5" x14ac:dyDescent="0.2">
      <c r="A26" s="9" t="s">
        <v>210</v>
      </c>
      <c r="B26" s="11" t="s">
        <v>177</v>
      </c>
      <c r="C26" s="33">
        <v>400000</v>
      </c>
      <c r="D26" s="16">
        <v>400000</v>
      </c>
      <c r="E26" s="102">
        <v>0</v>
      </c>
      <c r="F26" s="102">
        <v>0</v>
      </c>
      <c r="G26" s="102">
        <f t="shared" si="3"/>
        <v>400000</v>
      </c>
      <c r="H26" s="104">
        <f t="shared" si="4"/>
        <v>0</v>
      </c>
      <c r="I26" s="104">
        <f t="shared" si="2"/>
        <v>0</v>
      </c>
      <c r="J26" s="17">
        <v>600</v>
      </c>
      <c r="K26" s="53" t="s">
        <v>26</v>
      </c>
      <c r="L26" s="37">
        <v>1</v>
      </c>
      <c r="M26" s="37" t="s">
        <v>34</v>
      </c>
      <c r="N26" s="107" t="s">
        <v>58</v>
      </c>
      <c r="O26" s="48" t="s">
        <v>235</v>
      </c>
    </row>
    <row r="27" spans="1:15" ht="16.5" thickBot="1" x14ac:dyDescent="0.25">
      <c r="A27" s="72"/>
      <c r="B27" s="51" t="s">
        <v>38</v>
      </c>
      <c r="C27" s="52">
        <f>SUM(C22:C26)</f>
        <v>8359350.1200000001</v>
      </c>
      <c r="D27" s="90">
        <f>SUM(D22:D26)</f>
        <v>7897728.1200000001</v>
      </c>
      <c r="E27" s="52">
        <f>SUM(E22:E26)</f>
        <v>814704.09</v>
      </c>
      <c r="F27" s="52">
        <f>SUM(F22:F26)</f>
        <v>3355593.39</v>
      </c>
      <c r="G27" s="52">
        <f>SUM(G22:G26)</f>
        <v>4542134.7300000004</v>
      </c>
      <c r="H27" s="6"/>
      <c r="I27" s="6"/>
      <c r="J27" s="17"/>
      <c r="K27" s="48"/>
      <c r="L27" s="17"/>
      <c r="M27" s="34"/>
      <c r="N27" s="34"/>
      <c r="O27" s="91"/>
    </row>
    <row r="28" spans="1:15" ht="14.25" thickBot="1" x14ac:dyDescent="0.25">
      <c r="A28" s="42"/>
      <c r="B28" s="43"/>
      <c r="C28" s="44"/>
      <c r="D28" s="45"/>
      <c r="E28" s="46"/>
      <c r="F28" s="17"/>
      <c r="G28" s="17"/>
      <c r="H28" s="8"/>
      <c r="I28" s="8"/>
      <c r="J28" s="55"/>
      <c r="K28" s="55"/>
      <c r="L28" s="55"/>
      <c r="M28" s="56"/>
      <c r="N28" s="56"/>
      <c r="O28" s="92"/>
    </row>
    <row r="29" spans="1:15" ht="16.5" thickBot="1" x14ac:dyDescent="0.25">
      <c r="A29" s="58"/>
      <c r="B29" s="59" t="s">
        <v>247</v>
      </c>
      <c r="C29" s="60">
        <f>(C19+C27)</f>
        <v>9824300.120000001</v>
      </c>
      <c r="D29" s="60">
        <f>(D19+D27)</f>
        <v>9241574.120000001</v>
      </c>
      <c r="E29" s="60">
        <f>(E19+E27)</f>
        <v>814704.09</v>
      </c>
      <c r="F29" s="60">
        <f>(F19+F27)</f>
        <v>3355593.39</v>
      </c>
      <c r="G29" s="60">
        <f>(G19+G27)</f>
        <v>5885980.7300000004</v>
      </c>
      <c r="H29" s="61"/>
      <c r="I29" s="61"/>
      <c r="J29" s="62"/>
      <c r="K29" s="63"/>
      <c r="L29" s="64"/>
      <c r="M29" s="65"/>
      <c r="N29" s="65"/>
      <c r="O29" s="65"/>
    </row>
    <row r="31" spans="1:15" ht="13.5" x14ac:dyDescent="0.25">
      <c r="A31" s="118" t="s">
        <v>110</v>
      </c>
      <c r="B31" s="118"/>
      <c r="C31" s="118"/>
      <c r="D31" s="118"/>
      <c r="E31" s="118"/>
      <c r="F31" s="118"/>
      <c r="G31" s="118"/>
      <c r="H31" s="118"/>
    </row>
    <row r="33" spans="3:3" x14ac:dyDescent="0.2">
      <c r="C33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75196850393700787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6"/>
  <sheetViews>
    <sheetView topLeftCell="C13" zoomScale="115" zoomScaleNormal="115" workbookViewId="0">
      <selection activeCell="L26" sqref="L26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129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5"/>
    </row>
    <row r="14" spans="1:15" ht="14.25" thickBot="1" x14ac:dyDescent="0.25">
      <c r="A14" s="74"/>
      <c r="B14" s="67" t="s">
        <v>30</v>
      </c>
      <c r="C14" s="44"/>
      <c r="D14" s="45"/>
      <c r="E14" s="46"/>
      <c r="F14" s="17"/>
      <c r="G14" s="17"/>
      <c r="H14" s="6"/>
      <c r="I14" s="6"/>
      <c r="J14" s="17"/>
      <c r="K14" s="48"/>
      <c r="L14" s="17"/>
      <c r="M14" s="34"/>
      <c r="N14" s="34"/>
      <c r="O14" s="47"/>
    </row>
    <row r="15" spans="1:15" ht="40.5" x14ac:dyDescent="0.2">
      <c r="A15" s="71" t="s">
        <v>204</v>
      </c>
      <c r="B15" s="11" t="s">
        <v>169</v>
      </c>
      <c r="C15" s="33">
        <v>300000</v>
      </c>
      <c r="D15" s="16">
        <v>300000</v>
      </c>
      <c r="E15" s="5">
        <v>0</v>
      </c>
      <c r="F15" s="5">
        <v>0</v>
      </c>
      <c r="G15" s="5">
        <f t="shared" ref="G15:G18" si="0">(D15-F15)</f>
        <v>300000</v>
      </c>
      <c r="H15" s="104">
        <v>0</v>
      </c>
      <c r="I15" s="104">
        <f t="shared" ref="I15:I18" si="1">(F15/D15)*100%</f>
        <v>0</v>
      </c>
      <c r="J15" s="17">
        <v>250</v>
      </c>
      <c r="K15" s="48" t="s">
        <v>173</v>
      </c>
      <c r="L15" s="37">
        <v>1000</v>
      </c>
      <c r="M15" s="106" t="s">
        <v>46</v>
      </c>
      <c r="N15" s="107" t="s">
        <v>57</v>
      </c>
      <c r="O15" s="48" t="s">
        <v>235</v>
      </c>
    </row>
    <row r="16" spans="1:15" ht="27" x14ac:dyDescent="0.2">
      <c r="A16" s="71" t="s">
        <v>205</v>
      </c>
      <c r="B16" s="43" t="s">
        <v>170</v>
      </c>
      <c r="C16" s="33">
        <v>540000</v>
      </c>
      <c r="D16" s="16">
        <v>540000</v>
      </c>
      <c r="E16" s="5">
        <v>0</v>
      </c>
      <c r="F16" s="5">
        <v>0</v>
      </c>
      <c r="G16" s="5">
        <f t="shared" si="0"/>
        <v>540000</v>
      </c>
      <c r="H16" s="104">
        <v>0</v>
      </c>
      <c r="I16" s="104">
        <f t="shared" si="1"/>
        <v>0</v>
      </c>
      <c r="J16" s="17">
        <v>450</v>
      </c>
      <c r="K16" s="48" t="s">
        <v>173</v>
      </c>
      <c r="L16" s="37">
        <v>1700</v>
      </c>
      <c r="M16" s="106" t="s">
        <v>46</v>
      </c>
      <c r="N16" s="107" t="s">
        <v>57</v>
      </c>
      <c r="O16" s="48" t="s">
        <v>235</v>
      </c>
    </row>
    <row r="17" spans="1:15" ht="40.5" x14ac:dyDescent="0.2">
      <c r="A17" s="71" t="s">
        <v>206</v>
      </c>
      <c r="B17" s="43" t="s">
        <v>171</v>
      </c>
      <c r="C17" s="33">
        <v>336000</v>
      </c>
      <c r="D17" s="16">
        <v>336000</v>
      </c>
      <c r="E17" s="5">
        <v>0</v>
      </c>
      <c r="F17" s="5">
        <v>0</v>
      </c>
      <c r="G17" s="5">
        <f t="shared" si="0"/>
        <v>336000</v>
      </c>
      <c r="H17" s="104">
        <v>0</v>
      </c>
      <c r="I17" s="104">
        <f t="shared" si="1"/>
        <v>0</v>
      </c>
      <c r="J17" s="17">
        <v>24</v>
      </c>
      <c r="K17" s="48" t="s">
        <v>173</v>
      </c>
      <c r="L17" s="37">
        <v>120</v>
      </c>
      <c r="M17" s="106" t="s">
        <v>46</v>
      </c>
      <c r="N17" s="107" t="s">
        <v>57</v>
      </c>
      <c r="O17" s="48" t="s">
        <v>235</v>
      </c>
    </row>
    <row r="18" spans="1:15" ht="54" x14ac:dyDescent="0.2">
      <c r="A18" s="9" t="s">
        <v>207</v>
      </c>
      <c r="B18" s="11" t="s">
        <v>172</v>
      </c>
      <c r="C18" s="33">
        <v>270000</v>
      </c>
      <c r="D18" s="16">
        <v>270000</v>
      </c>
      <c r="E18" s="5">
        <v>0</v>
      </c>
      <c r="F18" s="5">
        <v>0</v>
      </c>
      <c r="G18" s="5">
        <f t="shared" si="0"/>
        <v>270000</v>
      </c>
      <c r="H18" s="104">
        <v>0</v>
      </c>
      <c r="I18" s="104">
        <f t="shared" si="1"/>
        <v>0</v>
      </c>
      <c r="J18" s="17">
        <v>1</v>
      </c>
      <c r="K18" s="48" t="s">
        <v>37</v>
      </c>
      <c r="L18" s="37">
        <v>121</v>
      </c>
      <c r="M18" s="106" t="s">
        <v>46</v>
      </c>
      <c r="N18" s="107" t="s">
        <v>57</v>
      </c>
      <c r="O18" s="48" t="s">
        <v>235</v>
      </c>
    </row>
    <row r="19" spans="1:15" ht="17.25" thickBot="1" x14ac:dyDescent="0.25">
      <c r="A19" s="9"/>
      <c r="B19" s="43"/>
      <c r="C19" s="33"/>
      <c r="D19" s="41"/>
      <c r="E19" s="5"/>
      <c r="F19" s="5"/>
      <c r="G19" s="5"/>
      <c r="H19" s="6"/>
      <c r="I19" s="6"/>
      <c r="J19" s="17"/>
      <c r="K19" s="48"/>
      <c r="L19" s="17"/>
      <c r="M19" s="34"/>
      <c r="N19" s="35"/>
      <c r="O19" s="49"/>
    </row>
    <row r="20" spans="1:15" ht="16.5" thickBot="1" x14ac:dyDescent="0.25">
      <c r="A20" s="68"/>
      <c r="B20" s="39" t="s">
        <v>31</v>
      </c>
      <c r="C20" s="40">
        <f>SUM(C15:C18)</f>
        <v>1446000</v>
      </c>
      <c r="D20" s="89">
        <f>SUM(D15:D18)</f>
        <v>1446000</v>
      </c>
      <c r="E20" s="40">
        <f>SUM(E15:E18)</f>
        <v>0</v>
      </c>
      <c r="F20" s="40">
        <f>SUM(F15:F18)</f>
        <v>0</v>
      </c>
      <c r="G20" s="40">
        <f>SUM(G15:G18)</f>
        <v>1446000</v>
      </c>
      <c r="H20" s="6"/>
      <c r="I20" s="6"/>
      <c r="J20" s="17"/>
      <c r="K20" s="48"/>
      <c r="L20" s="17"/>
      <c r="M20" s="34"/>
      <c r="N20" s="34"/>
      <c r="O20" s="47"/>
    </row>
    <row r="21" spans="1:15" ht="14.25" thickBot="1" x14ac:dyDescent="0.25">
      <c r="A21" s="70"/>
      <c r="B21" s="43"/>
      <c r="C21" s="44"/>
      <c r="D21" s="45"/>
      <c r="E21" s="46"/>
      <c r="F21" s="17"/>
      <c r="G21" s="17"/>
      <c r="H21" s="8"/>
      <c r="I21" s="8"/>
      <c r="J21" s="55"/>
      <c r="K21" s="98"/>
      <c r="L21" s="55"/>
      <c r="M21" s="56"/>
      <c r="N21" s="56"/>
      <c r="O21" s="57"/>
    </row>
    <row r="22" spans="1:15" ht="16.5" thickBot="1" x14ac:dyDescent="0.25">
      <c r="A22" s="58"/>
      <c r="B22" s="59" t="s">
        <v>246</v>
      </c>
      <c r="C22" s="60">
        <f>(C20)</f>
        <v>1446000</v>
      </c>
      <c r="D22" s="60">
        <f t="shared" ref="D22:G22" si="2">(D20)</f>
        <v>1446000</v>
      </c>
      <c r="E22" s="60">
        <f t="shared" si="2"/>
        <v>0</v>
      </c>
      <c r="F22" s="60">
        <f t="shared" si="2"/>
        <v>0</v>
      </c>
      <c r="G22" s="60">
        <f t="shared" si="2"/>
        <v>1446000</v>
      </c>
      <c r="H22" s="61"/>
      <c r="I22" s="61"/>
      <c r="J22" s="62"/>
      <c r="K22" s="63"/>
      <c r="L22" s="64"/>
      <c r="M22" s="65"/>
      <c r="N22" s="65"/>
      <c r="O22" s="65"/>
    </row>
    <row r="24" spans="1:15" ht="13.5" x14ac:dyDescent="0.25">
      <c r="A24" s="118" t="s">
        <v>110</v>
      </c>
      <c r="B24" s="118"/>
      <c r="C24" s="118"/>
      <c r="D24" s="118"/>
      <c r="E24" s="118"/>
      <c r="F24" s="118"/>
      <c r="G24" s="118"/>
      <c r="H24" s="118"/>
    </row>
    <row r="26" spans="1:15" x14ac:dyDescent="0.2">
      <c r="C26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topLeftCell="C25" zoomScale="115" zoomScaleNormal="115" workbookViewId="0">
      <selection activeCell="D37" sqref="D37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1" spans="1:15" ht="7.9" customHeight="1" x14ac:dyDescent="0.2"/>
    <row r="2" spans="1:15" ht="7.9" customHeight="1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5" customHeight="1" x14ac:dyDescent="0.2">
      <c r="A6" s="134"/>
      <c r="B6" s="134"/>
      <c r="C6" s="134"/>
      <c r="D6" s="134"/>
      <c r="E6" s="134"/>
    </row>
    <row r="7" spans="1:15" ht="16.5" x14ac:dyDescent="0.2">
      <c r="A7" s="135" t="s">
        <v>128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26.25" thickBot="1" x14ac:dyDescent="0.25">
      <c r="A14" s="69"/>
      <c r="B14" s="32" t="s">
        <v>21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4"/>
      <c r="O14" s="36"/>
    </row>
    <row r="15" spans="1:15" ht="40.5" x14ac:dyDescent="0.2">
      <c r="A15" s="9" t="s">
        <v>91</v>
      </c>
      <c r="B15" s="11" t="s">
        <v>159</v>
      </c>
      <c r="C15" s="119">
        <v>585456.48</v>
      </c>
      <c r="D15" s="120">
        <v>585456.48</v>
      </c>
      <c r="E15" s="91">
        <v>0</v>
      </c>
      <c r="F15" s="91">
        <v>0</v>
      </c>
      <c r="G15" s="91">
        <f t="shared" ref="G15:G24" si="0">(D15-F15)</f>
        <v>585456.48</v>
      </c>
      <c r="H15" s="104">
        <v>0</v>
      </c>
      <c r="I15" s="104">
        <f t="shared" ref="I15:I24" si="1">(F15/D15)*100%</f>
        <v>0</v>
      </c>
      <c r="J15" s="17">
        <v>227</v>
      </c>
      <c r="K15" s="48" t="s">
        <v>23</v>
      </c>
      <c r="L15" s="37">
        <v>220</v>
      </c>
      <c r="M15" s="106" t="s">
        <v>46</v>
      </c>
      <c r="N15" s="107" t="s">
        <v>57</v>
      </c>
      <c r="O15" s="9" t="s">
        <v>261</v>
      </c>
    </row>
    <row r="16" spans="1:15" ht="40.5" x14ac:dyDescent="0.2">
      <c r="A16" s="9" t="s">
        <v>92</v>
      </c>
      <c r="B16" s="11" t="s">
        <v>160</v>
      </c>
      <c r="C16" s="119">
        <v>303750</v>
      </c>
      <c r="D16" s="120">
        <v>303750</v>
      </c>
      <c r="E16" s="91">
        <v>0</v>
      </c>
      <c r="F16" s="91">
        <v>0</v>
      </c>
      <c r="G16" s="91">
        <f t="shared" si="0"/>
        <v>303750</v>
      </c>
      <c r="H16" s="104">
        <v>0</v>
      </c>
      <c r="I16" s="104">
        <f t="shared" si="1"/>
        <v>0</v>
      </c>
      <c r="J16" s="17">
        <v>201</v>
      </c>
      <c r="K16" s="48" t="s">
        <v>23</v>
      </c>
      <c r="L16" s="37">
        <v>127</v>
      </c>
      <c r="M16" s="106" t="s">
        <v>46</v>
      </c>
      <c r="N16" s="107" t="s">
        <v>57</v>
      </c>
      <c r="O16" s="9" t="s">
        <v>261</v>
      </c>
    </row>
    <row r="17" spans="1:15" ht="40.5" x14ac:dyDescent="0.2">
      <c r="A17" s="9" t="s">
        <v>93</v>
      </c>
      <c r="B17" s="11" t="s">
        <v>161</v>
      </c>
      <c r="C17" s="119">
        <v>703594.08</v>
      </c>
      <c r="D17" s="120">
        <v>703594.08</v>
      </c>
      <c r="E17" s="91">
        <v>0</v>
      </c>
      <c r="F17" s="91">
        <v>0</v>
      </c>
      <c r="G17" s="91">
        <f t="shared" si="0"/>
        <v>703594.08</v>
      </c>
      <c r="H17" s="104">
        <v>0</v>
      </c>
      <c r="I17" s="104">
        <f t="shared" si="1"/>
        <v>0</v>
      </c>
      <c r="J17" s="17">
        <v>185.6</v>
      </c>
      <c r="K17" s="48" t="s">
        <v>23</v>
      </c>
      <c r="L17" s="37">
        <v>550</v>
      </c>
      <c r="M17" s="106" t="s">
        <v>46</v>
      </c>
      <c r="N17" s="107" t="s">
        <v>57</v>
      </c>
      <c r="O17" s="9" t="s">
        <v>261</v>
      </c>
    </row>
    <row r="18" spans="1:15" ht="54" x14ac:dyDescent="0.2">
      <c r="A18" s="9" t="s">
        <v>94</v>
      </c>
      <c r="B18" s="11" t="s">
        <v>162</v>
      </c>
      <c r="C18" s="119">
        <v>725634</v>
      </c>
      <c r="D18" s="120">
        <v>725634</v>
      </c>
      <c r="E18" s="91">
        <v>0</v>
      </c>
      <c r="F18" s="91">
        <v>0</v>
      </c>
      <c r="G18" s="91">
        <f t="shared" si="0"/>
        <v>725634</v>
      </c>
      <c r="H18" s="104">
        <v>0</v>
      </c>
      <c r="I18" s="104">
        <f t="shared" si="1"/>
        <v>0</v>
      </c>
      <c r="J18" s="17">
        <v>185.6</v>
      </c>
      <c r="K18" s="48" t="s">
        <v>23</v>
      </c>
      <c r="L18" s="37">
        <v>135</v>
      </c>
      <c r="M18" s="106" t="s">
        <v>46</v>
      </c>
      <c r="N18" s="107" t="s">
        <v>57</v>
      </c>
      <c r="O18" s="9" t="s">
        <v>261</v>
      </c>
    </row>
    <row r="19" spans="1:15" ht="81" x14ac:dyDescent="0.2">
      <c r="A19" s="9" t="s">
        <v>95</v>
      </c>
      <c r="B19" s="11" t="s">
        <v>163</v>
      </c>
      <c r="C19" s="119">
        <v>638537.78</v>
      </c>
      <c r="D19" s="120">
        <v>638537.78</v>
      </c>
      <c r="E19" s="91">
        <v>0</v>
      </c>
      <c r="F19" s="91">
        <v>0</v>
      </c>
      <c r="G19" s="91">
        <f t="shared" si="0"/>
        <v>638537.78</v>
      </c>
      <c r="H19" s="104">
        <v>0</v>
      </c>
      <c r="I19" s="104">
        <f t="shared" si="1"/>
        <v>0</v>
      </c>
      <c r="J19" s="17">
        <v>192.62</v>
      </c>
      <c r="K19" s="48" t="s">
        <v>23</v>
      </c>
      <c r="L19" s="37">
        <v>135</v>
      </c>
      <c r="M19" s="106" t="s">
        <v>46</v>
      </c>
      <c r="N19" s="107" t="s">
        <v>57</v>
      </c>
      <c r="O19" s="9" t="s">
        <v>261</v>
      </c>
    </row>
    <row r="20" spans="1:15" ht="67.5" x14ac:dyDescent="0.2">
      <c r="A20" s="9" t="s">
        <v>96</v>
      </c>
      <c r="B20" s="11" t="s">
        <v>164</v>
      </c>
      <c r="C20" s="119">
        <v>628198.19999999995</v>
      </c>
      <c r="D20" s="120">
        <v>628198.19999999995</v>
      </c>
      <c r="E20" s="91">
        <v>0</v>
      </c>
      <c r="F20" s="91">
        <v>0</v>
      </c>
      <c r="G20" s="91">
        <f t="shared" si="0"/>
        <v>628198.19999999995</v>
      </c>
      <c r="H20" s="104">
        <v>0</v>
      </c>
      <c r="I20" s="104">
        <f t="shared" si="1"/>
        <v>0</v>
      </c>
      <c r="J20" s="17">
        <v>150.24</v>
      </c>
      <c r="K20" s="48" t="s">
        <v>23</v>
      </c>
      <c r="L20" s="37">
        <v>153</v>
      </c>
      <c r="M20" s="106" t="s">
        <v>46</v>
      </c>
      <c r="N20" s="107" t="s">
        <v>57</v>
      </c>
      <c r="O20" s="9" t="s">
        <v>261</v>
      </c>
    </row>
    <row r="21" spans="1:15" ht="54" x14ac:dyDescent="0.2">
      <c r="A21" s="9" t="s">
        <v>97</v>
      </c>
      <c r="B21" s="11" t="s">
        <v>165</v>
      </c>
      <c r="C21" s="119">
        <v>718464.6</v>
      </c>
      <c r="D21" s="120">
        <v>718464.6</v>
      </c>
      <c r="E21" s="91">
        <v>0</v>
      </c>
      <c r="F21" s="91">
        <v>0</v>
      </c>
      <c r="G21" s="91">
        <f t="shared" si="0"/>
        <v>718464.6</v>
      </c>
      <c r="H21" s="104">
        <v>0</v>
      </c>
      <c r="I21" s="104">
        <f t="shared" si="1"/>
        <v>0</v>
      </c>
      <c r="J21" s="17">
        <v>256.85000000000002</v>
      </c>
      <c r="K21" s="48" t="s">
        <v>23</v>
      </c>
      <c r="L21" s="37">
        <v>175</v>
      </c>
      <c r="M21" s="106" t="s">
        <v>46</v>
      </c>
      <c r="N21" s="107" t="s">
        <v>57</v>
      </c>
      <c r="O21" s="9" t="s">
        <v>261</v>
      </c>
    </row>
    <row r="22" spans="1:15" ht="54" x14ac:dyDescent="0.2">
      <c r="A22" s="9" t="s">
        <v>98</v>
      </c>
      <c r="B22" s="11" t="s">
        <v>166</v>
      </c>
      <c r="C22" s="119">
        <v>289044</v>
      </c>
      <c r="D22" s="120">
        <v>289044</v>
      </c>
      <c r="E22" s="91">
        <v>0</v>
      </c>
      <c r="F22" s="91">
        <v>0</v>
      </c>
      <c r="G22" s="91">
        <f t="shared" si="0"/>
        <v>289044</v>
      </c>
      <c r="H22" s="104">
        <v>0</v>
      </c>
      <c r="I22" s="104">
        <f t="shared" si="1"/>
        <v>0</v>
      </c>
      <c r="J22" s="17">
        <v>134.84</v>
      </c>
      <c r="K22" s="48" t="s">
        <v>23</v>
      </c>
      <c r="L22" s="37">
        <v>68</v>
      </c>
      <c r="M22" s="106" t="s">
        <v>46</v>
      </c>
      <c r="N22" s="107" t="s">
        <v>57</v>
      </c>
      <c r="O22" s="9" t="s">
        <v>261</v>
      </c>
    </row>
    <row r="23" spans="1:15" ht="40.5" x14ac:dyDescent="0.2">
      <c r="A23" s="9" t="s">
        <v>99</v>
      </c>
      <c r="B23" s="11" t="s">
        <v>167</v>
      </c>
      <c r="C23" s="119">
        <v>482202</v>
      </c>
      <c r="D23" s="120">
        <v>482202</v>
      </c>
      <c r="E23" s="91">
        <v>0</v>
      </c>
      <c r="F23" s="91">
        <v>0</v>
      </c>
      <c r="G23" s="91">
        <f t="shared" si="0"/>
        <v>482202</v>
      </c>
      <c r="H23" s="104">
        <v>0</v>
      </c>
      <c r="I23" s="104">
        <f t="shared" si="1"/>
        <v>0</v>
      </c>
      <c r="J23" s="17">
        <v>174.61</v>
      </c>
      <c r="K23" s="48" t="s">
        <v>23</v>
      </c>
      <c r="L23" s="37">
        <v>160</v>
      </c>
      <c r="M23" s="106" t="s">
        <v>46</v>
      </c>
      <c r="N23" s="107" t="s">
        <v>57</v>
      </c>
      <c r="O23" s="9" t="s">
        <v>261</v>
      </c>
    </row>
    <row r="24" spans="1:15" ht="54.75" thickBot="1" x14ac:dyDescent="0.25">
      <c r="A24" s="15" t="s">
        <v>100</v>
      </c>
      <c r="B24" s="12" t="s">
        <v>168</v>
      </c>
      <c r="C24" s="121">
        <v>223776</v>
      </c>
      <c r="D24" s="122">
        <v>223776</v>
      </c>
      <c r="E24" s="91">
        <v>0</v>
      </c>
      <c r="F24" s="91">
        <v>0</v>
      </c>
      <c r="G24" s="92">
        <f t="shared" si="0"/>
        <v>223776</v>
      </c>
      <c r="H24" s="104">
        <v>0</v>
      </c>
      <c r="I24" s="104">
        <f t="shared" si="1"/>
        <v>0</v>
      </c>
      <c r="J24" s="17">
        <v>174.61</v>
      </c>
      <c r="K24" s="48" t="s">
        <v>23</v>
      </c>
      <c r="L24" s="37">
        <v>128</v>
      </c>
      <c r="M24" s="106" t="s">
        <v>46</v>
      </c>
      <c r="N24" s="107" t="s">
        <v>57</v>
      </c>
      <c r="O24" s="9" t="s">
        <v>261</v>
      </c>
    </row>
    <row r="25" spans="1:15" ht="14.25" thickBot="1" x14ac:dyDescent="0.25">
      <c r="A25" s="68"/>
      <c r="B25" s="39" t="s">
        <v>22</v>
      </c>
      <c r="C25" s="123">
        <f>SUM(C15:C24)</f>
        <v>5298657.1399999997</v>
      </c>
      <c r="D25" s="124">
        <f>SUM(D15:D24)</f>
        <v>5298657.1399999997</v>
      </c>
      <c r="E25" s="123">
        <f>SUM(E15:E24)</f>
        <v>0</v>
      </c>
      <c r="F25" s="123">
        <f>SUM(F15:F24)</f>
        <v>0</v>
      </c>
      <c r="G25" s="123">
        <f>SUM(G15:G24)</f>
        <v>5298657.1399999997</v>
      </c>
      <c r="H25" s="6"/>
      <c r="I25" s="6"/>
      <c r="J25" s="17"/>
      <c r="K25" s="48"/>
      <c r="L25" s="17"/>
      <c r="M25" s="34"/>
      <c r="N25" s="34"/>
      <c r="O25" s="47"/>
    </row>
    <row r="26" spans="1:15" ht="14.25" thickBot="1" x14ac:dyDescent="0.25">
      <c r="A26" s="73"/>
      <c r="B26" s="54"/>
      <c r="C26" s="121"/>
      <c r="D26" s="125"/>
      <c r="E26" s="126"/>
      <c r="F26" s="92"/>
      <c r="G26" s="92"/>
      <c r="H26" s="8"/>
      <c r="I26" s="8"/>
      <c r="J26" s="55"/>
      <c r="K26" s="98"/>
      <c r="L26" s="55"/>
      <c r="M26" s="56"/>
      <c r="N26" s="56"/>
      <c r="O26" s="57"/>
    </row>
    <row r="27" spans="1:15" ht="14.25" thickBot="1" x14ac:dyDescent="0.25">
      <c r="A27" s="100"/>
      <c r="B27" s="101" t="s">
        <v>245</v>
      </c>
      <c r="C27" s="127">
        <f>(C25)</f>
        <v>5298657.1399999997</v>
      </c>
      <c r="D27" s="127">
        <f t="shared" ref="D27:G27" si="2">(D25)</f>
        <v>5298657.1399999997</v>
      </c>
      <c r="E27" s="127">
        <f t="shared" si="2"/>
        <v>0</v>
      </c>
      <c r="F27" s="127">
        <f t="shared" si="2"/>
        <v>0</v>
      </c>
      <c r="G27" s="127">
        <f t="shared" si="2"/>
        <v>5298657.1399999997</v>
      </c>
      <c r="H27" s="61"/>
      <c r="I27" s="61"/>
      <c r="J27" s="62"/>
      <c r="K27" s="63"/>
      <c r="L27" s="64"/>
      <c r="M27" s="65"/>
      <c r="N27" s="65"/>
      <c r="O27" s="65"/>
    </row>
    <row r="29" spans="1:15" ht="13.5" x14ac:dyDescent="0.25">
      <c r="A29" s="118" t="s">
        <v>110</v>
      </c>
      <c r="B29" s="118"/>
      <c r="C29" s="118"/>
      <c r="D29" s="118"/>
      <c r="E29" s="118"/>
      <c r="F29" s="118"/>
      <c r="G29" s="118"/>
      <c r="H29" s="118"/>
    </row>
    <row r="31" spans="1:15" x14ac:dyDescent="0.2">
      <c r="C31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0"/>
  <sheetViews>
    <sheetView topLeftCell="A22" zoomScale="115" zoomScaleNormal="115" workbookViewId="0">
      <selection activeCell="K37" sqref="K37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2.6" customHeight="1" x14ac:dyDescent="0.2">
      <c r="A6" s="134"/>
      <c r="B6" s="134"/>
      <c r="C6" s="134"/>
      <c r="D6" s="134"/>
      <c r="E6" s="134"/>
    </row>
    <row r="7" spans="1:15" ht="16.5" x14ac:dyDescent="0.2">
      <c r="A7" s="135" t="s">
        <v>127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149999999999999" customHeight="1" thickBot="1" x14ac:dyDescent="0.25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3.5" thickBot="1" x14ac:dyDescent="0.25">
      <c r="A9" s="18" t="s">
        <v>0</v>
      </c>
      <c r="B9" s="137" t="s">
        <v>17</v>
      </c>
      <c r="C9" s="19" t="s">
        <v>1</v>
      </c>
      <c r="D9" s="18" t="s">
        <v>1</v>
      </c>
      <c r="E9" s="18" t="s">
        <v>18</v>
      </c>
      <c r="F9" s="20" t="s">
        <v>18</v>
      </c>
      <c r="G9" s="20" t="s">
        <v>41</v>
      </c>
      <c r="H9" s="140" t="s">
        <v>108</v>
      </c>
      <c r="I9" s="141"/>
      <c r="J9" s="144" t="s">
        <v>2</v>
      </c>
      <c r="K9" s="145"/>
      <c r="L9" s="145"/>
      <c r="M9" s="146"/>
      <c r="N9" s="21" t="s">
        <v>109</v>
      </c>
      <c r="O9" s="18" t="s">
        <v>3</v>
      </c>
    </row>
    <row r="10" spans="1:15" ht="13.5" thickBot="1" x14ac:dyDescent="0.25">
      <c r="A10" s="22" t="s">
        <v>16</v>
      </c>
      <c r="B10" s="138"/>
      <c r="C10" s="23" t="s">
        <v>4</v>
      </c>
      <c r="D10" s="22" t="s">
        <v>29</v>
      </c>
      <c r="E10" s="22" t="s">
        <v>5</v>
      </c>
      <c r="F10" s="24"/>
      <c r="G10" s="24" t="s">
        <v>42</v>
      </c>
      <c r="H10" s="142"/>
      <c r="I10" s="143"/>
      <c r="J10" s="144" t="s">
        <v>6</v>
      </c>
      <c r="K10" s="146"/>
      <c r="L10" s="144" t="s">
        <v>7</v>
      </c>
      <c r="M10" s="146"/>
      <c r="N10" s="25" t="s">
        <v>8</v>
      </c>
      <c r="O10" s="22" t="s">
        <v>9</v>
      </c>
    </row>
    <row r="11" spans="1:15" ht="28.5" customHeight="1" thickBot="1" x14ac:dyDescent="0.25">
      <c r="A11" s="26"/>
      <c r="B11" s="139"/>
      <c r="C11" s="27" t="s">
        <v>10</v>
      </c>
      <c r="D11" s="28"/>
      <c r="E11" s="26" t="s">
        <v>11</v>
      </c>
      <c r="F11" s="26"/>
      <c r="G11" s="26"/>
      <c r="H11" s="29" t="s">
        <v>12</v>
      </c>
      <c r="I11" s="30" t="s">
        <v>43</v>
      </c>
      <c r="J11" s="29" t="s">
        <v>13</v>
      </c>
      <c r="K11" s="29" t="s">
        <v>14</v>
      </c>
      <c r="L11" s="29" t="s">
        <v>13</v>
      </c>
      <c r="M11" s="29" t="s">
        <v>14</v>
      </c>
      <c r="N11" s="26"/>
      <c r="O11" s="26" t="s">
        <v>15</v>
      </c>
    </row>
    <row r="12" spans="1:15" ht="28.5" customHeight="1" thickBot="1" x14ac:dyDescent="0.25">
      <c r="A12" s="26"/>
      <c r="B12" s="94" t="s">
        <v>256</v>
      </c>
      <c r="C12" s="23"/>
      <c r="D12" s="93"/>
      <c r="E12" s="22"/>
      <c r="F12" s="22"/>
      <c r="G12" s="22"/>
      <c r="H12" s="22"/>
      <c r="I12" s="93"/>
      <c r="J12" s="22"/>
      <c r="K12" s="22"/>
      <c r="L12" s="22"/>
      <c r="M12" s="22"/>
      <c r="N12" s="22"/>
      <c r="O12" s="22"/>
    </row>
    <row r="13" spans="1:15" ht="26.25" thickBot="1" x14ac:dyDescent="0.25">
      <c r="A13" s="69"/>
      <c r="B13" s="32" t="s">
        <v>19</v>
      </c>
      <c r="C13" s="33"/>
      <c r="D13" s="41"/>
      <c r="E13" s="5"/>
      <c r="F13" s="5"/>
      <c r="G13" s="5"/>
      <c r="H13" s="7"/>
      <c r="I13" s="6"/>
      <c r="J13" s="17"/>
      <c r="K13" s="48"/>
      <c r="L13" s="37"/>
      <c r="M13" s="34"/>
      <c r="N13" s="34"/>
      <c r="O13" s="36"/>
    </row>
    <row r="14" spans="1:15" ht="40.5" x14ac:dyDescent="0.2">
      <c r="A14" s="9" t="s">
        <v>81</v>
      </c>
      <c r="B14" s="11" t="s">
        <v>149</v>
      </c>
      <c r="C14" s="33">
        <v>439092.36</v>
      </c>
      <c r="D14" s="16">
        <v>439092.36</v>
      </c>
      <c r="E14" s="5">
        <v>0</v>
      </c>
      <c r="F14" s="5">
        <v>0</v>
      </c>
      <c r="G14" s="5">
        <f t="shared" ref="G14:G23" si="0">(D14-F14)</f>
        <v>439092.36</v>
      </c>
      <c r="H14" s="104">
        <v>0</v>
      </c>
      <c r="I14" s="104">
        <f t="shared" ref="I14:I21" si="1">(F14/D14)*100%</f>
        <v>0</v>
      </c>
      <c r="J14" s="17">
        <v>227</v>
      </c>
      <c r="K14" s="48" t="s">
        <v>23</v>
      </c>
      <c r="L14" s="37">
        <v>220</v>
      </c>
      <c r="M14" s="106" t="s">
        <v>46</v>
      </c>
      <c r="N14" s="107" t="s">
        <v>57</v>
      </c>
      <c r="O14" s="9" t="s">
        <v>261</v>
      </c>
    </row>
    <row r="15" spans="1:15" ht="40.5" x14ac:dyDescent="0.2">
      <c r="A15" s="9" t="s">
        <v>82</v>
      </c>
      <c r="B15" s="11" t="s">
        <v>150</v>
      </c>
      <c r="C15" s="33">
        <v>227812.5</v>
      </c>
      <c r="D15" s="16">
        <v>227812.5</v>
      </c>
      <c r="E15" s="5">
        <v>0</v>
      </c>
      <c r="F15" s="5">
        <v>0</v>
      </c>
      <c r="G15" s="5">
        <f t="shared" si="0"/>
        <v>227812.5</v>
      </c>
      <c r="H15" s="104">
        <v>0</v>
      </c>
      <c r="I15" s="104">
        <f t="shared" si="1"/>
        <v>0</v>
      </c>
      <c r="J15" s="17">
        <v>201</v>
      </c>
      <c r="K15" s="48" t="s">
        <v>23</v>
      </c>
      <c r="L15" s="37">
        <v>127</v>
      </c>
      <c r="M15" s="106" t="s">
        <v>46</v>
      </c>
      <c r="N15" s="107" t="s">
        <v>57</v>
      </c>
      <c r="O15" s="9" t="s">
        <v>261</v>
      </c>
    </row>
    <row r="16" spans="1:15" ht="40.5" x14ac:dyDescent="0.2">
      <c r="A16" s="9" t="s">
        <v>83</v>
      </c>
      <c r="B16" s="11" t="s">
        <v>151</v>
      </c>
      <c r="C16" s="33">
        <v>527695.56000000006</v>
      </c>
      <c r="D16" s="16">
        <v>527695.56000000006</v>
      </c>
      <c r="E16" s="5">
        <v>0</v>
      </c>
      <c r="F16" s="5">
        <v>0</v>
      </c>
      <c r="G16" s="5">
        <f t="shared" si="0"/>
        <v>527695.56000000006</v>
      </c>
      <c r="H16" s="104">
        <v>0</v>
      </c>
      <c r="I16" s="104">
        <f t="shared" si="1"/>
        <v>0</v>
      </c>
      <c r="J16" s="17">
        <v>200</v>
      </c>
      <c r="K16" s="48" t="s">
        <v>23</v>
      </c>
      <c r="L16" s="37">
        <v>550</v>
      </c>
      <c r="M16" s="106" t="s">
        <v>46</v>
      </c>
      <c r="N16" s="107" t="s">
        <v>57</v>
      </c>
      <c r="O16" s="9" t="s">
        <v>261</v>
      </c>
    </row>
    <row r="17" spans="1:15" ht="54" x14ac:dyDescent="0.2">
      <c r="A17" s="9" t="s">
        <v>84</v>
      </c>
      <c r="B17" s="11" t="s">
        <v>152</v>
      </c>
      <c r="C17" s="33">
        <v>544225.5</v>
      </c>
      <c r="D17" s="16">
        <v>544225.5</v>
      </c>
      <c r="E17" s="5">
        <v>0</v>
      </c>
      <c r="F17" s="5">
        <v>0</v>
      </c>
      <c r="G17" s="5">
        <f t="shared" si="0"/>
        <v>544225.5</v>
      </c>
      <c r="H17" s="104">
        <v>0</v>
      </c>
      <c r="I17" s="104">
        <f t="shared" si="1"/>
        <v>0</v>
      </c>
      <c r="J17" s="17">
        <v>185.6</v>
      </c>
      <c r="K17" s="48" t="s">
        <v>23</v>
      </c>
      <c r="L17" s="37">
        <v>135</v>
      </c>
      <c r="M17" s="106" t="s">
        <v>46</v>
      </c>
      <c r="N17" s="107" t="s">
        <v>57</v>
      </c>
      <c r="O17" s="9" t="s">
        <v>261</v>
      </c>
    </row>
    <row r="18" spans="1:15" ht="54" x14ac:dyDescent="0.2">
      <c r="A18" s="9" t="s">
        <v>85</v>
      </c>
      <c r="B18" s="11" t="s">
        <v>153</v>
      </c>
      <c r="C18" s="33">
        <v>478903.32</v>
      </c>
      <c r="D18" s="16">
        <v>478903.32</v>
      </c>
      <c r="E18" s="5">
        <v>0</v>
      </c>
      <c r="F18" s="5">
        <v>0</v>
      </c>
      <c r="G18" s="5">
        <f t="shared" si="0"/>
        <v>478903.32</v>
      </c>
      <c r="H18" s="104">
        <v>0</v>
      </c>
      <c r="I18" s="104">
        <f t="shared" si="1"/>
        <v>0</v>
      </c>
      <c r="J18" s="17">
        <v>192.62</v>
      </c>
      <c r="K18" s="48" t="s">
        <v>23</v>
      </c>
      <c r="L18" s="37">
        <v>135</v>
      </c>
      <c r="M18" s="106" t="s">
        <v>46</v>
      </c>
      <c r="N18" s="107" t="s">
        <v>57</v>
      </c>
      <c r="O18" s="9" t="s">
        <v>261</v>
      </c>
    </row>
    <row r="19" spans="1:15" ht="67.5" x14ac:dyDescent="0.2">
      <c r="A19" s="9" t="s">
        <v>86</v>
      </c>
      <c r="B19" s="11" t="s">
        <v>154</v>
      </c>
      <c r="C19" s="33">
        <v>471148.61</v>
      </c>
      <c r="D19" s="16">
        <v>471148.61</v>
      </c>
      <c r="E19" s="5">
        <v>0</v>
      </c>
      <c r="F19" s="5">
        <v>0</v>
      </c>
      <c r="G19" s="5">
        <f t="shared" si="0"/>
        <v>471148.61</v>
      </c>
      <c r="H19" s="104">
        <v>0</v>
      </c>
      <c r="I19" s="104">
        <f t="shared" si="1"/>
        <v>0</v>
      </c>
      <c r="J19" s="17">
        <v>150.24</v>
      </c>
      <c r="K19" s="48" t="s">
        <v>23</v>
      </c>
      <c r="L19" s="37">
        <v>153</v>
      </c>
      <c r="M19" s="106" t="s">
        <v>46</v>
      </c>
      <c r="N19" s="107" t="s">
        <v>57</v>
      </c>
      <c r="O19" s="9" t="s">
        <v>261</v>
      </c>
    </row>
    <row r="20" spans="1:15" ht="54" x14ac:dyDescent="0.2">
      <c r="A20" s="9" t="s">
        <v>87</v>
      </c>
      <c r="B20" s="11" t="s">
        <v>155</v>
      </c>
      <c r="C20" s="33">
        <v>538848.44999999995</v>
      </c>
      <c r="D20" s="16">
        <v>538848.44999999995</v>
      </c>
      <c r="E20" s="5">
        <v>0</v>
      </c>
      <c r="F20" s="5">
        <v>0</v>
      </c>
      <c r="G20" s="5">
        <f t="shared" si="0"/>
        <v>538848.44999999995</v>
      </c>
      <c r="H20" s="104">
        <v>0</v>
      </c>
      <c r="I20" s="104">
        <f t="shared" si="1"/>
        <v>0</v>
      </c>
      <c r="J20" s="17">
        <v>257</v>
      </c>
      <c r="K20" s="48" t="s">
        <v>23</v>
      </c>
      <c r="L20" s="37">
        <v>175</v>
      </c>
      <c r="M20" s="106" t="s">
        <v>46</v>
      </c>
      <c r="N20" s="107" t="s">
        <v>57</v>
      </c>
      <c r="O20" s="9" t="s">
        <v>261</v>
      </c>
    </row>
    <row r="21" spans="1:15" ht="54" x14ac:dyDescent="0.2">
      <c r="A21" s="9" t="s">
        <v>88</v>
      </c>
      <c r="B21" s="11" t="s">
        <v>156</v>
      </c>
      <c r="C21" s="33">
        <v>216783</v>
      </c>
      <c r="D21" s="16">
        <v>37784.5</v>
      </c>
      <c r="E21" s="5">
        <v>0</v>
      </c>
      <c r="F21" s="5">
        <v>0</v>
      </c>
      <c r="G21" s="5">
        <f t="shared" si="0"/>
        <v>37784.5</v>
      </c>
      <c r="H21" s="104">
        <v>0</v>
      </c>
      <c r="I21" s="104">
        <f t="shared" si="1"/>
        <v>0</v>
      </c>
      <c r="J21" s="17">
        <v>134.84</v>
      </c>
      <c r="K21" s="48" t="s">
        <v>23</v>
      </c>
      <c r="L21" s="37">
        <v>68</v>
      </c>
      <c r="M21" s="106" t="s">
        <v>46</v>
      </c>
      <c r="N21" s="107" t="s">
        <v>57</v>
      </c>
      <c r="O21" s="9" t="s">
        <v>261</v>
      </c>
    </row>
    <row r="22" spans="1:15" ht="40.5" x14ac:dyDescent="0.2">
      <c r="A22" s="9" t="s">
        <v>89</v>
      </c>
      <c r="B22" s="11" t="s">
        <v>157</v>
      </c>
      <c r="C22" s="33">
        <v>361651.5</v>
      </c>
      <c r="D22" s="16">
        <v>0</v>
      </c>
      <c r="E22" s="5">
        <v>0</v>
      </c>
      <c r="F22" s="5">
        <v>0</v>
      </c>
      <c r="G22" s="5">
        <f t="shared" si="0"/>
        <v>0</v>
      </c>
      <c r="H22" s="104">
        <v>0</v>
      </c>
      <c r="I22" s="104">
        <v>0</v>
      </c>
      <c r="J22" s="17">
        <v>174.61</v>
      </c>
      <c r="K22" s="48" t="s">
        <v>23</v>
      </c>
      <c r="L22" s="37">
        <v>160</v>
      </c>
      <c r="M22" s="106" t="s">
        <v>46</v>
      </c>
      <c r="N22" s="107" t="s">
        <v>57</v>
      </c>
      <c r="O22" s="9" t="s">
        <v>261</v>
      </c>
    </row>
    <row r="23" spans="1:15" ht="54.75" thickBot="1" x14ac:dyDescent="0.25">
      <c r="A23" s="9" t="s">
        <v>90</v>
      </c>
      <c r="B23" s="11" t="s">
        <v>158</v>
      </c>
      <c r="C23" s="33">
        <v>167832</v>
      </c>
      <c r="D23" s="16">
        <v>0</v>
      </c>
      <c r="E23" s="5">
        <v>0</v>
      </c>
      <c r="F23" s="5">
        <v>0</v>
      </c>
      <c r="G23" s="5">
        <f t="shared" si="0"/>
        <v>0</v>
      </c>
      <c r="H23" s="104">
        <v>0</v>
      </c>
      <c r="I23" s="104">
        <v>0</v>
      </c>
      <c r="J23" s="17">
        <v>219.84</v>
      </c>
      <c r="K23" s="48" t="s">
        <v>23</v>
      </c>
      <c r="L23" s="37">
        <v>128</v>
      </c>
      <c r="M23" s="106" t="s">
        <v>46</v>
      </c>
      <c r="N23" s="107" t="s">
        <v>57</v>
      </c>
      <c r="O23" s="9" t="s">
        <v>261</v>
      </c>
    </row>
    <row r="24" spans="1:15" ht="16.5" thickBot="1" x14ac:dyDescent="0.25">
      <c r="A24" s="68"/>
      <c r="B24" s="39" t="s">
        <v>20</v>
      </c>
      <c r="C24" s="40">
        <f>SUM(C14:C23)</f>
        <v>3973992.8</v>
      </c>
      <c r="D24" s="89">
        <f>SUM(D14:D23)</f>
        <v>3265510.8</v>
      </c>
      <c r="E24" s="40">
        <f>SUM(E14:E23)</f>
        <v>0</v>
      </c>
      <c r="F24" s="40">
        <f>SUM(F14:F23)</f>
        <v>0</v>
      </c>
      <c r="G24" s="40">
        <f>SUM(G14:G23)</f>
        <v>3265510.8</v>
      </c>
      <c r="H24" s="6"/>
      <c r="I24" s="6"/>
      <c r="J24" s="17"/>
      <c r="K24" s="48"/>
      <c r="L24" s="37"/>
      <c r="M24" s="34"/>
      <c r="N24" s="34"/>
      <c r="O24" s="36"/>
    </row>
    <row r="25" spans="1:15" ht="14.25" thickBot="1" x14ac:dyDescent="0.25">
      <c r="A25" s="42"/>
      <c r="B25" s="43"/>
      <c r="C25" s="44"/>
      <c r="D25" s="45"/>
      <c r="E25" s="46"/>
      <c r="F25" s="17"/>
      <c r="G25" s="17"/>
      <c r="H25" s="8"/>
      <c r="I25" s="8"/>
      <c r="J25" s="55"/>
      <c r="K25" s="55"/>
      <c r="L25" s="55"/>
      <c r="M25" s="56"/>
      <c r="N25" s="56"/>
      <c r="O25" s="57"/>
    </row>
    <row r="26" spans="1:15" ht="16.5" thickBot="1" x14ac:dyDescent="0.25">
      <c r="A26" s="58"/>
      <c r="B26" s="59" t="s">
        <v>244</v>
      </c>
      <c r="C26" s="60">
        <f>(C24)</f>
        <v>3973992.8</v>
      </c>
      <c r="D26" s="60">
        <f t="shared" ref="D26:G26" si="2">(D24)</f>
        <v>3265510.8</v>
      </c>
      <c r="E26" s="60">
        <f t="shared" si="2"/>
        <v>0</v>
      </c>
      <c r="F26" s="60">
        <f t="shared" si="2"/>
        <v>0</v>
      </c>
      <c r="G26" s="60">
        <f t="shared" si="2"/>
        <v>3265510.8</v>
      </c>
      <c r="H26" s="61"/>
      <c r="I26" s="61"/>
      <c r="J26" s="62"/>
      <c r="K26" s="63"/>
      <c r="L26" s="64"/>
      <c r="M26" s="65"/>
      <c r="N26" s="65"/>
      <c r="O26" s="65"/>
    </row>
    <row r="28" spans="1:15" ht="13.5" x14ac:dyDescent="0.25">
      <c r="A28" s="118" t="s">
        <v>110</v>
      </c>
      <c r="B28" s="118"/>
      <c r="C28" s="118"/>
      <c r="D28" s="118"/>
      <c r="E28" s="118"/>
      <c r="F28" s="118"/>
      <c r="G28" s="118"/>
      <c r="H28" s="118"/>
    </row>
    <row r="30" spans="1:15" x14ac:dyDescent="0.2">
      <c r="C30" s="66"/>
    </row>
  </sheetData>
  <sheetProtection sheet="1" objects="1" scenarios="1"/>
  <mergeCells count="11">
    <mergeCell ref="B9:B11"/>
    <mergeCell ref="H9:I10"/>
    <mergeCell ref="J9:M9"/>
    <mergeCell ref="J10:K10"/>
    <mergeCell ref="L10:M10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3"/>
  <sheetViews>
    <sheetView topLeftCell="A22" zoomScale="115" zoomScaleNormal="115" workbookViewId="0">
      <selection activeCell="A31" sqref="A31:XFD31"/>
    </sheetView>
  </sheetViews>
  <sheetFormatPr baseColWidth="10" defaultColWidth="11.42578125" defaultRowHeight="12.75" x14ac:dyDescent="0.2"/>
  <cols>
    <col min="1" max="1" width="8.42578125" style="1" customWidth="1"/>
    <col min="2" max="2" width="39.140625" style="1" customWidth="1"/>
    <col min="3" max="4" width="15.42578125" style="1" customWidth="1"/>
    <col min="5" max="5" width="14.5703125" style="1" hidden="1" customWidth="1"/>
    <col min="6" max="6" width="14.42578125" style="1" customWidth="1"/>
    <col min="7" max="7" width="15.42578125" style="1" customWidth="1"/>
    <col min="8" max="8" width="7.140625" style="1" customWidth="1"/>
    <col min="9" max="9" width="8.85546875" style="1" customWidth="1"/>
    <col min="10" max="10" width="8.5703125" style="1" customWidth="1"/>
    <col min="11" max="11" width="9.7109375" style="1" customWidth="1"/>
    <col min="12" max="12" width="10.5703125" style="1" customWidth="1"/>
    <col min="13" max="13" width="10.7109375" style="1" customWidth="1"/>
    <col min="14" max="14" width="9.42578125" style="1" customWidth="1"/>
    <col min="15" max="15" width="13" style="1" customWidth="1"/>
    <col min="16" max="16384" width="11.42578125" style="1"/>
  </cols>
  <sheetData>
    <row r="2" spans="1:15" x14ac:dyDescent="0.2">
      <c r="O2" s="2"/>
    </row>
    <row r="3" spans="1:15" ht="20.25" x14ac:dyDescent="0.3">
      <c r="A3" s="132" t="s">
        <v>111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20.25" x14ac:dyDescent="0.3">
      <c r="A4" s="132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6.5" x14ac:dyDescent="0.2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18" x14ac:dyDescent="0.2">
      <c r="A6" s="134"/>
      <c r="B6" s="134"/>
      <c r="C6" s="134"/>
      <c r="D6" s="134"/>
      <c r="E6" s="134"/>
    </row>
    <row r="7" spans="1:15" ht="16.5" x14ac:dyDescent="0.2">
      <c r="A7" s="135" t="s">
        <v>126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88"/>
      <c r="O7" s="76"/>
    </row>
    <row r="8" spans="1:15" ht="16.5" x14ac:dyDescent="0.2">
      <c r="A8" s="87" t="s">
        <v>75</v>
      </c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3"/>
    </row>
    <row r="9" spans="1:15" ht="14.25" thickBot="1" x14ac:dyDescent="0.25">
      <c r="I9" s="4"/>
      <c r="J9" s="4"/>
      <c r="K9" s="4"/>
      <c r="L9" s="4"/>
      <c r="M9" s="4"/>
      <c r="N9" s="4"/>
      <c r="O9" s="4"/>
    </row>
    <row r="10" spans="1:15" ht="13.5" thickBot="1" x14ac:dyDescent="0.25">
      <c r="A10" s="18" t="s">
        <v>0</v>
      </c>
      <c r="B10" s="137" t="s">
        <v>17</v>
      </c>
      <c r="C10" s="19" t="s">
        <v>1</v>
      </c>
      <c r="D10" s="18" t="s">
        <v>1</v>
      </c>
      <c r="E10" s="18" t="s">
        <v>18</v>
      </c>
      <c r="F10" s="20" t="s">
        <v>18</v>
      </c>
      <c r="G10" s="20" t="s">
        <v>41</v>
      </c>
      <c r="H10" s="140" t="s">
        <v>108</v>
      </c>
      <c r="I10" s="141"/>
      <c r="J10" s="144" t="s">
        <v>2</v>
      </c>
      <c r="K10" s="145"/>
      <c r="L10" s="145"/>
      <c r="M10" s="146"/>
      <c r="N10" s="21" t="s">
        <v>109</v>
      </c>
      <c r="O10" s="18" t="s">
        <v>3</v>
      </c>
    </row>
    <row r="11" spans="1:15" ht="13.5" thickBot="1" x14ac:dyDescent="0.25">
      <c r="A11" s="22" t="s">
        <v>16</v>
      </c>
      <c r="B11" s="138"/>
      <c r="C11" s="23" t="s">
        <v>4</v>
      </c>
      <c r="D11" s="22" t="s">
        <v>29</v>
      </c>
      <c r="E11" s="22" t="s">
        <v>5</v>
      </c>
      <c r="F11" s="24"/>
      <c r="G11" s="24" t="s">
        <v>42</v>
      </c>
      <c r="H11" s="142"/>
      <c r="I11" s="143"/>
      <c r="J11" s="144" t="s">
        <v>6</v>
      </c>
      <c r="K11" s="146"/>
      <c r="L11" s="144" t="s">
        <v>7</v>
      </c>
      <c r="M11" s="146"/>
      <c r="N11" s="25" t="s">
        <v>8</v>
      </c>
      <c r="O11" s="22" t="s">
        <v>9</v>
      </c>
    </row>
    <row r="12" spans="1:15" ht="28.5" customHeight="1" thickBot="1" x14ac:dyDescent="0.25">
      <c r="A12" s="26"/>
      <c r="B12" s="139"/>
      <c r="C12" s="27" t="s">
        <v>10</v>
      </c>
      <c r="D12" s="28"/>
      <c r="E12" s="26" t="s">
        <v>11</v>
      </c>
      <c r="F12" s="26"/>
      <c r="G12" s="26"/>
      <c r="H12" s="29" t="s">
        <v>12</v>
      </c>
      <c r="I12" s="30" t="s">
        <v>43</v>
      </c>
      <c r="J12" s="29" t="s">
        <v>13</v>
      </c>
      <c r="K12" s="29" t="s">
        <v>14</v>
      </c>
      <c r="L12" s="29" t="s">
        <v>13</v>
      </c>
      <c r="M12" s="29" t="s">
        <v>14</v>
      </c>
      <c r="N12" s="26"/>
      <c r="O12" s="26" t="s">
        <v>15</v>
      </c>
    </row>
    <row r="13" spans="1:15" ht="28.5" customHeight="1" thickBot="1" x14ac:dyDescent="0.25">
      <c r="A13" s="26"/>
      <c r="B13" s="94" t="s">
        <v>256</v>
      </c>
      <c r="C13" s="23"/>
      <c r="D13" s="93"/>
      <c r="E13" s="22"/>
      <c r="F13" s="22"/>
      <c r="G13" s="22"/>
      <c r="H13" s="22"/>
      <c r="I13" s="93"/>
      <c r="J13" s="22"/>
      <c r="K13" s="22"/>
      <c r="L13" s="22"/>
      <c r="M13" s="22"/>
      <c r="N13" s="22"/>
      <c r="O13" s="22"/>
    </row>
    <row r="14" spans="1:15" ht="17.25" thickBot="1" x14ac:dyDescent="0.25">
      <c r="A14" s="69"/>
      <c r="B14" s="32" t="s">
        <v>145</v>
      </c>
      <c r="C14" s="33"/>
      <c r="D14" s="41"/>
      <c r="E14" s="5"/>
      <c r="F14" s="5"/>
      <c r="G14" s="5"/>
      <c r="H14" s="6"/>
      <c r="I14" s="6"/>
      <c r="J14" s="17"/>
      <c r="K14" s="48"/>
      <c r="L14" s="37"/>
      <c r="M14" s="34"/>
      <c r="N14" s="35"/>
      <c r="O14" s="36"/>
    </row>
    <row r="15" spans="1:15" ht="27" x14ac:dyDescent="0.2">
      <c r="A15" s="9" t="s">
        <v>201</v>
      </c>
      <c r="B15" s="11" t="s">
        <v>112</v>
      </c>
      <c r="C15" s="33">
        <v>120000</v>
      </c>
      <c r="D15" s="16">
        <v>120000</v>
      </c>
      <c r="E15" s="5">
        <v>0</v>
      </c>
      <c r="F15" s="5">
        <v>0</v>
      </c>
      <c r="G15" s="5">
        <f t="shared" ref="G15:G17" si="0">(D15-F15)</f>
        <v>120000</v>
      </c>
      <c r="H15" s="104">
        <v>0</v>
      </c>
      <c r="I15" s="104">
        <f t="shared" ref="I15:I17" si="1">(F15/D15)*100%</f>
        <v>0</v>
      </c>
      <c r="J15" s="17">
        <v>1</v>
      </c>
      <c r="K15" s="48" t="s">
        <v>45</v>
      </c>
      <c r="L15" s="37">
        <v>1</v>
      </c>
      <c r="M15" s="106" t="s">
        <v>34</v>
      </c>
      <c r="N15" s="107" t="s">
        <v>58</v>
      </c>
      <c r="O15" s="48" t="s">
        <v>235</v>
      </c>
    </row>
    <row r="16" spans="1:15" ht="54" x14ac:dyDescent="0.2">
      <c r="A16" s="9" t="s">
        <v>202</v>
      </c>
      <c r="B16" s="11" t="s">
        <v>147</v>
      </c>
      <c r="C16" s="33">
        <v>33000</v>
      </c>
      <c r="D16" s="16">
        <v>33000</v>
      </c>
      <c r="E16" s="5">
        <v>0</v>
      </c>
      <c r="F16" s="5">
        <v>0</v>
      </c>
      <c r="G16" s="5">
        <f t="shared" si="0"/>
        <v>33000</v>
      </c>
      <c r="H16" s="104">
        <v>0</v>
      </c>
      <c r="I16" s="104">
        <f t="shared" si="1"/>
        <v>0</v>
      </c>
      <c r="J16" s="17">
        <v>1</v>
      </c>
      <c r="K16" s="48" t="s">
        <v>45</v>
      </c>
      <c r="L16" s="37">
        <v>1</v>
      </c>
      <c r="M16" s="106" t="s">
        <v>34</v>
      </c>
      <c r="N16" s="107" t="s">
        <v>58</v>
      </c>
      <c r="O16" s="48" t="s">
        <v>235</v>
      </c>
    </row>
    <row r="17" spans="1:15" ht="67.5" x14ac:dyDescent="0.2">
      <c r="A17" s="9" t="s">
        <v>203</v>
      </c>
      <c r="B17" s="11" t="s">
        <v>148</v>
      </c>
      <c r="C17" s="33">
        <v>40000</v>
      </c>
      <c r="D17" s="16">
        <v>40000</v>
      </c>
      <c r="E17" s="5">
        <v>0</v>
      </c>
      <c r="F17" s="5">
        <v>0</v>
      </c>
      <c r="G17" s="5">
        <f t="shared" si="0"/>
        <v>40000</v>
      </c>
      <c r="H17" s="104">
        <v>0</v>
      </c>
      <c r="I17" s="104">
        <f t="shared" si="1"/>
        <v>0</v>
      </c>
      <c r="J17" s="17">
        <v>1</v>
      </c>
      <c r="K17" s="48" t="s">
        <v>45</v>
      </c>
      <c r="L17" s="37">
        <v>1</v>
      </c>
      <c r="M17" s="106" t="s">
        <v>34</v>
      </c>
      <c r="N17" s="107" t="s">
        <v>58</v>
      </c>
      <c r="O17" s="48" t="s">
        <v>235</v>
      </c>
    </row>
    <row r="18" spans="1:15" ht="17.25" thickBot="1" x14ac:dyDescent="0.25">
      <c r="A18" s="9"/>
      <c r="B18" s="11"/>
      <c r="C18" s="33"/>
      <c r="D18" s="16"/>
      <c r="E18" s="5"/>
      <c r="F18" s="5"/>
      <c r="G18" s="5"/>
      <c r="H18" s="6"/>
      <c r="I18" s="6"/>
      <c r="J18" s="17"/>
      <c r="K18" s="48"/>
      <c r="L18" s="37"/>
      <c r="M18" s="34"/>
      <c r="N18" s="35"/>
      <c r="O18" s="10"/>
    </row>
    <row r="19" spans="1:15" ht="16.5" thickBot="1" x14ac:dyDescent="0.25">
      <c r="A19" s="68"/>
      <c r="B19" s="39" t="s">
        <v>146</v>
      </c>
      <c r="C19" s="40">
        <f>SUM(C14:C18)</f>
        <v>193000</v>
      </c>
      <c r="D19" s="89">
        <f t="shared" ref="D19:G19" si="2">SUM(D14:D18)</f>
        <v>193000</v>
      </c>
      <c r="E19" s="40">
        <f t="shared" si="2"/>
        <v>0</v>
      </c>
      <c r="F19" s="40">
        <f t="shared" si="2"/>
        <v>0</v>
      </c>
      <c r="G19" s="40">
        <f t="shared" si="2"/>
        <v>193000</v>
      </c>
      <c r="H19" s="6"/>
      <c r="I19" s="6"/>
      <c r="J19" s="17"/>
      <c r="K19" s="48"/>
      <c r="L19" s="37"/>
      <c r="M19" s="34"/>
      <c r="N19" s="35"/>
      <c r="O19" s="36"/>
    </row>
    <row r="20" spans="1:15" ht="17.25" thickBot="1" x14ac:dyDescent="0.25">
      <c r="A20" s="9"/>
      <c r="B20" s="11"/>
      <c r="C20" s="33"/>
      <c r="D20" s="41"/>
      <c r="E20" s="5"/>
      <c r="F20" s="5"/>
      <c r="G20" s="5"/>
      <c r="H20" s="6"/>
      <c r="I20" s="6"/>
      <c r="J20" s="17"/>
      <c r="K20" s="48"/>
      <c r="L20" s="37"/>
      <c r="M20" s="34"/>
      <c r="N20" s="35"/>
      <c r="O20" s="36"/>
    </row>
    <row r="21" spans="1:15" ht="17.25" thickBot="1" x14ac:dyDescent="0.25">
      <c r="A21" s="69"/>
      <c r="B21" s="32" t="s">
        <v>60</v>
      </c>
      <c r="C21" s="33"/>
      <c r="D21" s="41"/>
      <c r="E21" s="5"/>
      <c r="F21" s="5"/>
      <c r="G21" s="5"/>
      <c r="H21" s="6"/>
      <c r="I21" s="6"/>
      <c r="J21" s="17"/>
      <c r="K21" s="48"/>
      <c r="L21" s="37"/>
      <c r="M21" s="34"/>
      <c r="N21" s="35"/>
      <c r="O21" s="49"/>
    </row>
    <row r="22" spans="1:15" ht="27" x14ac:dyDescent="0.2">
      <c r="A22" s="9" t="s">
        <v>79</v>
      </c>
      <c r="B22" s="11" t="s">
        <v>35</v>
      </c>
      <c r="C22" s="33">
        <v>300000</v>
      </c>
      <c r="D22" s="16">
        <v>300000</v>
      </c>
      <c r="E22" s="5">
        <v>0</v>
      </c>
      <c r="F22" s="5">
        <v>0</v>
      </c>
      <c r="G22" s="5">
        <f t="shared" ref="G22:G23" si="3">(D22-F22)</f>
        <v>300000</v>
      </c>
      <c r="H22" s="104">
        <v>0</v>
      </c>
      <c r="I22" s="104">
        <f t="shared" ref="I22:I23" si="4">(F22/D22)*100%</f>
        <v>0</v>
      </c>
      <c r="J22" s="17">
        <v>1</v>
      </c>
      <c r="K22" s="48" t="s">
        <v>45</v>
      </c>
      <c r="L22" s="37">
        <v>1</v>
      </c>
      <c r="M22" s="106" t="s">
        <v>34</v>
      </c>
      <c r="N22" s="107" t="s">
        <v>57</v>
      </c>
      <c r="O22" s="48" t="s">
        <v>235</v>
      </c>
    </row>
    <row r="23" spans="1:15" ht="27" x14ac:dyDescent="0.2">
      <c r="A23" s="9" t="s">
        <v>80</v>
      </c>
      <c r="B23" s="11" t="s">
        <v>36</v>
      </c>
      <c r="C23" s="33">
        <v>100000</v>
      </c>
      <c r="D23" s="16">
        <v>100000</v>
      </c>
      <c r="E23" s="5">
        <v>0</v>
      </c>
      <c r="F23" s="5">
        <v>0</v>
      </c>
      <c r="G23" s="5">
        <f t="shared" si="3"/>
        <v>100000</v>
      </c>
      <c r="H23" s="104">
        <v>0</v>
      </c>
      <c r="I23" s="104">
        <f t="shared" si="4"/>
        <v>0</v>
      </c>
      <c r="J23" s="17">
        <v>1</v>
      </c>
      <c r="K23" s="48" t="s">
        <v>45</v>
      </c>
      <c r="L23" s="37">
        <v>2</v>
      </c>
      <c r="M23" s="106" t="s">
        <v>34</v>
      </c>
      <c r="N23" s="107" t="s">
        <v>57</v>
      </c>
      <c r="O23" s="48" t="s">
        <v>235</v>
      </c>
    </row>
    <row r="24" spans="1:15" ht="16.5" x14ac:dyDescent="0.2">
      <c r="A24" s="9"/>
      <c r="B24" s="11"/>
      <c r="C24" s="33"/>
      <c r="D24" s="16"/>
      <c r="E24" s="5"/>
      <c r="F24" s="5"/>
      <c r="G24" s="5"/>
      <c r="H24" s="6"/>
      <c r="I24" s="6"/>
      <c r="J24" s="17"/>
      <c r="K24" s="48"/>
      <c r="L24" s="37"/>
      <c r="M24" s="34"/>
      <c r="N24" s="35"/>
      <c r="O24" s="49"/>
    </row>
    <row r="25" spans="1:15" ht="17.25" thickBot="1" x14ac:dyDescent="0.25">
      <c r="A25" s="9"/>
      <c r="B25" s="11"/>
      <c r="C25" s="33"/>
      <c r="D25" s="16"/>
      <c r="E25" s="5"/>
      <c r="F25" s="5"/>
      <c r="G25" s="5"/>
      <c r="H25" s="6"/>
      <c r="I25" s="6"/>
      <c r="J25" s="17"/>
      <c r="K25" s="48"/>
      <c r="L25" s="37"/>
      <c r="M25" s="34"/>
      <c r="N25" s="35"/>
      <c r="O25" s="49"/>
    </row>
    <row r="26" spans="1:15" ht="16.5" thickBot="1" x14ac:dyDescent="0.25">
      <c r="A26" s="68"/>
      <c r="B26" s="39" t="s">
        <v>61</v>
      </c>
      <c r="C26" s="40">
        <f>SUM(C21:C25)</f>
        <v>400000</v>
      </c>
      <c r="D26" s="89">
        <f t="shared" ref="D26:G26" si="5">SUM(D21:D25)</f>
        <v>400000</v>
      </c>
      <c r="E26" s="40">
        <f t="shared" si="5"/>
        <v>0</v>
      </c>
      <c r="F26" s="40">
        <f t="shared" si="5"/>
        <v>0</v>
      </c>
      <c r="G26" s="40">
        <f t="shared" si="5"/>
        <v>400000</v>
      </c>
      <c r="H26" s="6"/>
      <c r="I26" s="6"/>
      <c r="J26" s="17"/>
      <c r="K26" s="48"/>
      <c r="L26" s="37"/>
      <c r="M26" s="34"/>
      <c r="N26" s="35"/>
      <c r="O26" s="49"/>
    </row>
    <row r="27" spans="1:15" ht="16.5" x14ac:dyDescent="0.2">
      <c r="A27" s="9"/>
      <c r="B27" s="11"/>
      <c r="C27" s="33"/>
      <c r="D27" s="41"/>
      <c r="E27" s="5"/>
      <c r="F27" s="5"/>
      <c r="G27" s="5"/>
      <c r="H27" s="6"/>
      <c r="I27" s="6"/>
      <c r="J27" s="17"/>
      <c r="K27" s="48"/>
      <c r="L27" s="37"/>
      <c r="M27" s="34"/>
      <c r="N27" s="35"/>
      <c r="O27" s="49"/>
    </row>
    <row r="28" spans="1:15" ht="14.25" thickBot="1" x14ac:dyDescent="0.25">
      <c r="A28" s="42"/>
      <c r="B28" s="43"/>
      <c r="C28" s="44"/>
      <c r="D28" s="45"/>
      <c r="E28" s="46"/>
      <c r="F28" s="17"/>
      <c r="G28" s="17"/>
      <c r="H28" s="8"/>
      <c r="I28" s="8"/>
      <c r="J28" s="55"/>
      <c r="K28" s="55"/>
      <c r="L28" s="55"/>
      <c r="M28" s="56"/>
      <c r="N28" s="56"/>
      <c r="O28" s="57"/>
    </row>
    <row r="29" spans="1:15" ht="16.5" thickBot="1" x14ac:dyDescent="0.25">
      <c r="A29" s="58"/>
      <c r="B29" s="59" t="s">
        <v>243</v>
      </c>
      <c r="C29" s="60">
        <f>(C19+C26)</f>
        <v>593000</v>
      </c>
      <c r="D29" s="60">
        <f t="shared" ref="D29:G29" si="6">(D19+D26)</f>
        <v>593000</v>
      </c>
      <c r="E29" s="60">
        <f t="shared" si="6"/>
        <v>0</v>
      </c>
      <c r="F29" s="60">
        <f t="shared" si="6"/>
        <v>0</v>
      </c>
      <c r="G29" s="60">
        <f t="shared" si="6"/>
        <v>593000</v>
      </c>
      <c r="H29" s="61"/>
      <c r="I29" s="61"/>
      <c r="J29" s="62"/>
      <c r="K29" s="63"/>
      <c r="L29" s="64"/>
      <c r="M29" s="65"/>
      <c r="N29" s="65"/>
      <c r="O29" s="65"/>
    </row>
    <row r="31" spans="1:15" ht="13.5" x14ac:dyDescent="0.25">
      <c r="A31" s="118" t="s">
        <v>110</v>
      </c>
      <c r="B31" s="118"/>
      <c r="C31" s="118"/>
      <c r="D31" s="118"/>
      <c r="E31" s="118"/>
      <c r="F31" s="118"/>
      <c r="G31" s="118"/>
      <c r="H31" s="118"/>
    </row>
    <row r="33" spans="3:3" x14ac:dyDescent="0.2">
      <c r="C33" s="66"/>
    </row>
  </sheetData>
  <sheetProtection sheet="1" objects="1" scenarios="1"/>
  <mergeCells count="11">
    <mergeCell ref="B10:B12"/>
    <mergeCell ref="H10:I11"/>
    <mergeCell ref="J10:M10"/>
    <mergeCell ref="J11:K11"/>
    <mergeCell ref="L11:M11"/>
    <mergeCell ref="A3:O3"/>
    <mergeCell ref="A4:O4"/>
    <mergeCell ref="A5:O5"/>
    <mergeCell ref="A6:E6"/>
    <mergeCell ref="A7:E7"/>
    <mergeCell ref="F7:M7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headerFooter>
    <oddFooter>ISAF-d28294f7-7d4e-edfb-265a-71f8c072d0a5
10/27/2022 10:00:26 AM</oddFooter>
    <evenFooter>ISAF-d28294f7-7d4e-edfb-265a-71f8c072d0a5
10/27/2022 10:00:26 AM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33</vt:i4>
      </vt:variant>
    </vt:vector>
  </HeadingPairs>
  <TitlesOfParts>
    <vt:vector size="50" baseType="lpstr">
      <vt:lpstr>61701</vt:lpstr>
      <vt:lpstr>61425</vt:lpstr>
      <vt:lpstr>61424</vt:lpstr>
      <vt:lpstr>61422</vt:lpstr>
      <vt:lpstr>61419</vt:lpstr>
      <vt:lpstr>61410</vt:lpstr>
      <vt:lpstr>61409</vt:lpstr>
      <vt:lpstr>61408</vt:lpstr>
      <vt:lpstr>61406</vt:lpstr>
      <vt:lpstr>61404</vt:lpstr>
      <vt:lpstr>61304</vt:lpstr>
      <vt:lpstr>61204</vt:lpstr>
      <vt:lpstr>61203</vt:lpstr>
      <vt:lpstr>61201</vt:lpstr>
      <vt:lpstr>61102</vt:lpstr>
      <vt:lpstr>61702-ULTIMA HOJA DE TOTALES</vt:lpstr>
      <vt:lpstr>JUSTIFICACIONES</vt:lpstr>
      <vt:lpstr>'61102'!Área_de_impresión</vt:lpstr>
      <vt:lpstr>'61201'!Área_de_impresión</vt:lpstr>
      <vt:lpstr>'61203'!Área_de_impresión</vt:lpstr>
      <vt:lpstr>'61204'!Área_de_impresión</vt:lpstr>
      <vt:lpstr>'61304'!Área_de_impresión</vt:lpstr>
      <vt:lpstr>'61404'!Área_de_impresión</vt:lpstr>
      <vt:lpstr>'61406'!Área_de_impresión</vt:lpstr>
      <vt:lpstr>'61408'!Área_de_impresión</vt:lpstr>
      <vt:lpstr>'61409'!Área_de_impresión</vt:lpstr>
      <vt:lpstr>'61410'!Área_de_impresión</vt:lpstr>
      <vt:lpstr>'61419'!Área_de_impresión</vt:lpstr>
      <vt:lpstr>'61422'!Área_de_impresión</vt:lpstr>
      <vt:lpstr>'61424'!Área_de_impresión</vt:lpstr>
      <vt:lpstr>'61425'!Área_de_impresión</vt:lpstr>
      <vt:lpstr>'61701'!Área_de_impresión</vt:lpstr>
      <vt:lpstr>'61702-ULTIMA HOJA DE TOTALES'!Área_de_impresión</vt:lpstr>
      <vt:lpstr>'61102'!Títulos_a_imprimir</vt:lpstr>
      <vt:lpstr>'61201'!Títulos_a_imprimir</vt:lpstr>
      <vt:lpstr>'61203'!Títulos_a_imprimir</vt:lpstr>
      <vt:lpstr>'61204'!Títulos_a_imprimir</vt:lpstr>
      <vt:lpstr>'61304'!Títulos_a_imprimir</vt:lpstr>
      <vt:lpstr>'61404'!Títulos_a_imprimir</vt:lpstr>
      <vt:lpstr>'61406'!Títulos_a_imprimir</vt:lpstr>
      <vt:lpstr>'61408'!Títulos_a_imprimir</vt:lpstr>
      <vt:lpstr>'61409'!Títulos_a_imprimir</vt:lpstr>
      <vt:lpstr>'61410'!Títulos_a_imprimir</vt:lpstr>
      <vt:lpstr>'61419'!Títulos_a_imprimir</vt:lpstr>
      <vt:lpstr>'61422'!Títulos_a_imprimir</vt:lpstr>
      <vt:lpstr>'61424'!Títulos_a_imprimir</vt:lpstr>
      <vt:lpstr>'61425'!Títulos_a_imprimir</vt:lpstr>
      <vt:lpstr>'61701'!Títulos_a_imprimir</vt:lpstr>
      <vt:lpstr>'61702-ULTIMA HOJA DE TOTALES'!Títulos_a_imprimir</vt:lpstr>
      <vt:lpstr>JUSTIFICACIONES!Títulos_a_imprimir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cp:lastPrinted>2022-10-27T18:45:13Z</cp:lastPrinted>
  <dcterms:created xsi:type="dcterms:W3CDTF">2012-07-12T15:47:58Z</dcterms:created>
  <dcterms:modified xsi:type="dcterms:W3CDTF">2022-10-27T18:49:26Z</dcterms:modified>
</cp:coreProperties>
</file>